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69432DE9-BB6C-4AE5-9EDD-54AACBAEEF68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1530" i="1" l="1"/>
  <c r="G1522" i="1" s="1"/>
  <c r="G1542" i="1" s="1"/>
  <c r="E1530" i="1"/>
  <c r="E1522" i="1" s="1"/>
  <c r="E1542" i="1" s="1"/>
  <c r="G1538" i="1"/>
  <c r="E1538" i="1"/>
  <c r="D1538" i="1"/>
  <c r="D1522" i="1" s="1"/>
  <c r="D1542" i="1" s="1"/>
  <c r="D1530" i="1"/>
  <c r="G1491" i="1"/>
  <c r="E1491" i="1"/>
  <c r="D1491" i="1"/>
  <c r="G1477" i="1"/>
  <c r="E1477" i="1"/>
  <c r="D1477" i="1"/>
  <c r="G1453" i="1"/>
  <c r="E1453" i="1"/>
  <c r="D1453" i="1"/>
  <c r="G1431" i="1"/>
  <c r="G1433" i="1"/>
  <c r="E1433" i="1"/>
  <c r="E1431" i="1" s="1"/>
  <c r="D1433" i="1"/>
  <c r="D1431" i="1" s="1"/>
  <c r="G1427" i="1"/>
  <c r="E1427" i="1"/>
  <c r="D1427" i="1"/>
  <c r="E1425" i="1"/>
  <c r="D1425" i="1"/>
  <c r="G1407" i="1"/>
  <c r="G1395" i="1" s="1"/>
  <c r="E1407" i="1"/>
  <c r="E1395" i="1" s="1"/>
  <c r="D1395" i="1"/>
  <c r="D1407" i="1"/>
  <c r="G1415" i="1"/>
  <c r="E1415" i="1"/>
  <c r="D1415" i="1"/>
  <c r="G1423" i="1"/>
  <c r="E1423" i="1"/>
  <c r="D1423" i="1"/>
  <c r="D1393" i="1" s="1"/>
  <c r="G1379" i="1"/>
  <c r="E1379" i="1"/>
  <c r="D1379" i="1"/>
  <c r="G1347" i="1"/>
  <c r="E1347" i="1"/>
  <c r="D1347" i="1"/>
  <c r="G1229" i="1"/>
  <c r="G1225" i="1" s="1"/>
  <c r="E1229" i="1"/>
  <c r="D1229" i="1"/>
  <c r="G1227" i="1"/>
  <c r="E1227" i="1"/>
  <c r="E1225" i="1" s="1"/>
  <c r="D1227" i="1"/>
  <c r="D1225" i="1" s="1"/>
  <c r="G1239" i="1"/>
  <c r="E1239" i="1"/>
  <c r="G1263" i="1"/>
  <c r="E1263" i="1"/>
  <c r="G1291" i="1"/>
  <c r="E1291" i="1"/>
  <c r="D1291" i="1"/>
  <c r="D1263" i="1"/>
  <c r="D1239" i="1"/>
  <c r="D1237" i="1" s="1"/>
  <c r="G1231" i="1"/>
  <c r="E1231" i="1"/>
  <c r="D1231" i="1"/>
  <c r="G1224" i="1"/>
  <c r="E1224" i="1"/>
  <c r="G1206" i="1"/>
  <c r="E1206" i="1"/>
  <c r="D1206" i="1"/>
  <c r="D1224" i="1" s="1"/>
  <c r="G1201" i="1"/>
  <c r="G1197" i="1" s="1"/>
  <c r="G1183" i="1" s="1"/>
  <c r="E1201" i="1"/>
  <c r="D1201" i="1"/>
  <c r="D1197" i="1" s="1"/>
  <c r="D1183" i="1" s="1"/>
  <c r="G1159" i="1"/>
  <c r="G1157" i="1" s="1"/>
  <c r="G1153" i="1" s="1"/>
  <c r="E1159" i="1"/>
  <c r="D1159" i="1"/>
  <c r="G1167" i="1"/>
  <c r="E1167" i="1"/>
  <c r="D1167" i="1"/>
  <c r="G1173" i="1"/>
  <c r="E1173" i="1"/>
  <c r="D1173" i="1"/>
  <c r="G1177" i="1"/>
  <c r="E1177" i="1"/>
  <c r="D1177" i="1"/>
  <c r="E1197" i="1"/>
  <c r="E1183" i="1" s="1"/>
  <c r="G1139" i="1"/>
  <c r="G1125" i="1" s="1"/>
  <c r="E1139" i="1"/>
  <c r="E1125" i="1" s="1"/>
  <c r="D1139" i="1"/>
  <c r="D1125" i="1" s="1"/>
  <c r="E1157" i="1"/>
  <c r="E1153" i="1" s="1"/>
  <c r="D1157" i="1"/>
  <c r="D1153" i="1" s="1"/>
  <c r="G1104" i="1"/>
  <c r="G1114" i="1"/>
  <c r="E1114" i="1"/>
  <c r="D1114" i="1"/>
  <c r="G1112" i="1"/>
  <c r="E1112" i="1"/>
  <c r="D1112" i="1"/>
  <c r="E1104" i="1"/>
  <c r="D1104" i="1"/>
  <c r="G1063" i="1"/>
  <c r="E1063" i="1"/>
  <c r="D1063" i="1"/>
  <c r="G1061" i="1"/>
  <c r="E1061" i="1"/>
  <c r="D1061" i="1"/>
  <c r="D1057" i="1" s="1"/>
  <c r="G1059" i="1"/>
  <c r="E1059" i="1"/>
  <c r="D1059" i="1"/>
  <c r="G1049" i="1"/>
  <c r="E1049" i="1"/>
  <c r="D1049" i="1"/>
  <c r="G1043" i="1"/>
  <c r="E1043" i="1"/>
  <c r="D1043" i="1"/>
  <c r="G976" i="1"/>
  <c r="E976" i="1"/>
  <c r="D976" i="1"/>
  <c r="G1004" i="1"/>
  <c r="E1004" i="1"/>
  <c r="D1004" i="1"/>
  <c r="G984" i="1"/>
  <c r="E984" i="1"/>
  <c r="D984" i="1"/>
  <c r="G974" i="1"/>
  <c r="G954" i="1" s="1"/>
  <c r="E974" i="1"/>
  <c r="E954" i="1" s="1"/>
  <c r="D974" i="1"/>
  <c r="D954" i="1" s="1"/>
  <c r="G950" i="1"/>
  <c r="E950" i="1"/>
  <c r="D950" i="1"/>
  <c r="G946" i="1"/>
  <c r="E946" i="1"/>
  <c r="D946" i="1"/>
  <c r="G940" i="1"/>
  <c r="E940" i="1"/>
  <c r="D940" i="1"/>
  <c r="G932" i="1"/>
  <c r="E932" i="1"/>
  <c r="D932" i="1"/>
  <c r="G928" i="1"/>
  <c r="E928" i="1"/>
  <c r="D928" i="1"/>
  <c r="G912" i="1"/>
  <c r="E912" i="1"/>
  <c r="D912" i="1"/>
  <c r="G883" i="1"/>
  <c r="E883" i="1"/>
  <c r="D883" i="1"/>
  <c r="G701" i="1"/>
  <c r="E701" i="1"/>
  <c r="D701" i="1"/>
  <c r="G667" i="1"/>
  <c r="E667" i="1"/>
  <c r="D667" i="1"/>
  <c r="G647" i="1"/>
  <c r="E647" i="1"/>
  <c r="D647" i="1"/>
  <c r="G605" i="1"/>
  <c r="E605" i="1"/>
  <c r="D605" i="1"/>
  <c r="D581" i="1" s="1"/>
  <c r="G164" i="1"/>
  <c r="E164" i="1"/>
  <c r="D164" i="1"/>
  <c r="G158" i="1"/>
  <c r="E158" i="1"/>
  <c r="D158" i="1"/>
  <c r="G112" i="1"/>
  <c r="E112" i="1"/>
  <c r="D112" i="1"/>
  <c r="G104" i="1"/>
  <c r="E104" i="1"/>
  <c r="D104" i="1"/>
  <c r="G102" i="1"/>
  <c r="E102" i="1"/>
  <c r="D102" i="1"/>
  <c r="G94" i="1"/>
  <c r="E94" i="1"/>
  <c r="D94" i="1"/>
  <c r="G86" i="1"/>
  <c r="E86" i="1"/>
  <c r="D86" i="1"/>
  <c r="G570" i="1"/>
  <c r="E570" i="1"/>
  <c r="D570" i="1"/>
  <c r="G564" i="1"/>
  <c r="E564" i="1"/>
  <c r="D564" i="1"/>
  <c r="G558" i="1"/>
  <c r="E558" i="1"/>
  <c r="D558" i="1"/>
  <c r="G552" i="1"/>
  <c r="E552" i="1"/>
  <c r="D552" i="1"/>
  <c r="G512" i="1"/>
  <c r="E512" i="1"/>
  <c r="D512" i="1"/>
  <c r="G528" i="1"/>
  <c r="G520" i="1" s="1"/>
  <c r="E528" i="1"/>
  <c r="E520" i="1" s="1"/>
  <c r="D528" i="1"/>
  <c r="D520" i="1" s="1"/>
  <c r="G438" i="1"/>
  <c r="E438" i="1"/>
  <c r="D438" i="1"/>
  <c r="G418" i="1"/>
  <c r="E418" i="1"/>
  <c r="D418" i="1"/>
  <c r="G410" i="1"/>
  <c r="E410" i="1"/>
  <c r="D410" i="1"/>
  <c r="G488" i="1"/>
  <c r="E488" i="1"/>
  <c r="D488" i="1"/>
  <c r="G432" i="1"/>
  <c r="E432" i="1"/>
  <c r="D432" i="1"/>
  <c r="G428" i="1"/>
  <c r="E428" i="1"/>
  <c r="D428" i="1"/>
  <c r="G380" i="1"/>
  <c r="E380" i="1"/>
  <c r="D380" i="1"/>
  <c r="G366" i="1"/>
  <c r="G364" i="1" s="1"/>
  <c r="E366" i="1"/>
  <c r="E364" i="1" s="1"/>
  <c r="D366" i="1"/>
  <c r="D364" i="1" s="1"/>
  <c r="G354" i="1"/>
  <c r="G348" i="1" s="1"/>
  <c r="E354" i="1"/>
  <c r="E348" i="1" s="1"/>
  <c r="D354" i="1"/>
  <c r="D348" i="1" s="1"/>
  <c r="G370" i="1"/>
  <c r="E370" i="1"/>
  <c r="D370" i="1"/>
  <c r="G325" i="1"/>
  <c r="E325" i="1"/>
  <c r="D325" i="1"/>
  <c r="G315" i="1"/>
  <c r="E315" i="1"/>
  <c r="D315" i="1"/>
  <c r="G269" i="1"/>
  <c r="E269" i="1"/>
  <c r="D269" i="1"/>
  <c r="G301" i="1"/>
  <c r="E301" i="1"/>
  <c r="D301" i="1"/>
  <c r="G253" i="1"/>
  <c r="E253" i="1"/>
  <c r="D253" i="1"/>
  <c r="G243" i="1"/>
  <c r="E243" i="1"/>
  <c r="D243" i="1"/>
  <c r="G247" i="1"/>
  <c r="E247" i="1"/>
  <c r="D247" i="1"/>
  <c r="G245" i="1"/>
  <c r="E245" i="1"/>
  <c r="D245" i="1"/>
  <c r="G241" i="1"/>
  <c r="E241" i="1"/>
  <c r="D241" i="1"/>
  <c r="G175" i="1"/>
  <c r="E175" i="1"/>
  <c r="D175" i="1"/>
  <c r="G61" i="1"/>
  <c r="E61" i="1"/>
  <c r="D61" i="1"/>
  <c r="G49" i="1"/>
  <c r="E49" i="1"/>
  <c r="D49" i="1"/>
  <c r="G29" i="1"/>
  <c r="E29" i="1"/>
  <c r="D29" i="1"/>
  <c r="G7" i="1"/>
  <c r="E7" i="1"/>
  <c r="D1521" i="1" l="1"/>
  <c r="E1521" i="1"/>
  <c r="G1165" i="1"/>
  <c r="G1393" i="1"/>
  <c r="G1521" i="1" s="1"/>
  <c r="E1393" i="1"/>
  <c r="D1165" i="1"/>
  <c r="D1205" i="1" s="1"/>
  <c r="D1082" i="1"/>
  <c r="D1124" i="1" s="1"/>
  <c r="E1165" i="1"/>
  <c r="E1082" i="1"/>
  <c r="E1124" i="1" s="1"/>
  <c r="G1082" i="1"/>
  <c r="G1124" i="1" s="1"/>
  <c r="G1205" i="1"/>
  <c r="E1205" i="1"/>
  <c r="G1057" i="1"/>
  <c r="G1029" i="1" s="1"/>
  <c r="G1081" i="1" s="1"/>
  <c r="E1057" i="1"/>
  <c r="E1029" i="1" s="1"/>
  <c r="E1081" i="1" s="1"/>
  <c r="D1029" i="1"/>
  <c r="D1081" i="1" s="1"/>
  <c r="D911" i="1"/>
  <c r="E911" i="1"/>
  <c r="G911" i="1"/>
  <c r="E926" i="1"/>
  <c r="E1028" i="1" s="1"/>
  <c r="D926" i="1"/>
  <c r="D1028" i="1" s="1"/>
  <c r="G926" i="1"/>
  <c r="G1028" i="1" s="1"/>
  <c r="E96" i="1"/>
  <c r="E80" i="1"/>
  <c r="G80" i="1"/>
  <c r="D80" i="1"/>
  <c r="G96" i="1"/>
  <c r="D96" i="1"/>
  <c r="D408" i="1"/>
  <c r="E510" i="1"/>
  <c r="G510" i="1"/>
  <c r="D510" i="1"/>
  <c r="G556" i="1"/>
  <c r="E556" i="1"/>
  <c r="D556" i="1"/>
  <c r="G408" i="1"/>
  <c r="E408" i="1"/>
  <c r="E263" i="1"/>
  <c r="G338" i="1"/>
  <c r="E338" i="1"/>
  <c r="D338" i="1"/>
  <c r="E79" i="1"/>
  <c r="G79" i="1"/>
  <c r="D263" i="1"/>
  <c r="D239" i="1"/>
  <c r="D233" i="1" s="1"/>
  <c r="D79" i="1"/>
  <c r="G263" i="1"/>
  <c r="G239" i="1"/>
  <c r="G233" i="1" s="1"/>
  <c r="E239" i="1"/>
  <c r="E233" i="1" s="1"/>
  <c r="E174" i="1" l="1"/>
  <c r="G174" i="1"/>
  <c r="D174" i="1"/>
  <c r="D580" i="1"/>
  <c r="G580" i="1"/>
  <c r="E337" i="1"/>
  <c r="E580" i="1"/>
  <c r="G337" i="1"/>
  <c r="D337" i="1"/>
</calcChain>
</file>

<file path=xl/sharedStrings.xml><?xml version="1.0" encoding="utf-8"?>
<sst xmlns="http://schemas.openxmlformats.org/spreadsheetml/2006/main" count="2331" uniqueCount="1220">
  <si>
    <t>Подпрограмма 1</t>
  </si>
  <si>
    <t>Развитие малого и среднего предпринимательства</t>
  </si>
  <si>
    <t xml:space="preserve">Финансирование не предусмотрено
</t>
  </si>
  <si>
    <t>Мероприятие 1.1</t>
  </si>
  <si>
    <t>Создание и обеспечение деятельности центра молодежного инновационного творчества</t>
  </si>
  <si>
    <t xml:space="preserve">Финансирование на реализацию данного мероприятия в текущем году не предусмотрено
</t>
  </si>
  <si>
    <t>Мероприятие 1.2</t>
  </si>
  <si>
    <t>Создание коворкинг-центра в городе Реутов организацией ООО «РЕВОРК»</t>
  </si>
  <si>
    <t xml:space="preserve">Официальное открытие коворкинг-центра состоялось 25.11.2016
</t>
  </si>
  <si>
    <t>Мероприятие 2.1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</si>
  <si>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 товаров (работ, услуг)</t>
  </si>
  <si>
    <t xml:space="preserve">Мероприятие в текущем году не реализуется
</t>
  </si>
  <si>
    <t>Мероприятие 2.2</t>
  </si>
  <si>
    <t xml:space="preserve">Частичная компенсация затрат в виде грантов субъектам малого предпринимательства, действующим менее 1 года </t>
  </si>
  <si>
    <t>Мероприятие 2.3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</si>
  <si>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</si>
  <si>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Мероприятие 2.4</t>
  </si>
  <si>
    <t>Частичная компенсация затрат субъектам малого и среднего предпринимательства на уплату процентов по кредитам, привлеченным в российских кредитных организациях</t>
  </si>
  <si>
    <t>Мероприятие 2.5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</si>
  <si>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</si>
  <si>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Мероприятие 2.6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</si>
  <si>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</si>
  <si>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 xml:space="preserve">Субъектам МСП предоставлена информация о проводимых конкурсах, программах фондов и льготах
</t>
  </si>
  <si>
    <t>Мероприятие 3.1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</si>
  <si>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</si>
  <si>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Мероприятие 3.2</t>
  </si>
  <si>
    <t>Выпуск печатных изданий по предпринимательству</t>
  </si>
  <si>
    <t>Подпрограмма 2</t>
  </si>
  <si>
    <t>Создание условий для устойчивого экономического развития</t>
  </si>
  <si>
    <t>Улучшение качества администрирования инвестиционной деятельности</t>
  </si>
  <si>
    <t>Информационно-консультативная поддержка субъектов инвестиционной деятельности</t>
  </si>
  <si>
    <t>Мероприятие 1.3</t>
  </si>
  <si>
    <t>Формирование перечня инвестиционных проектов, реализуемых (предполагаемых к реализации) на территории города</t>
  </si>
  <si>
    <t>Мероприятие 1.4</t>
  </si>
  <si>
    <t>Формирование перечня  промышленных площадок для привлечения потенциальных инвесторов</t>
  </si>
  <si>
    <t>Мероприятие 1.5</t>
  </si>
  <si>
    <t>Создание индустриального парка</t>
  </si>
  <si>
    <t>Мероприятие 1.6</t>
  </si>
  <si>
    <t>Разработка инвестиционного паспорта города</t>
  </si>
  <si>
    <t>Организация деятельности по развитию и поддержке социальной, инженерной и инновационной инфраструктуры города Реутов как наукограда РФ</t>
  </si>
  <si>
    <t>Координация деятельности организаций научно-производственного комплекса города</t>
  </si>
  <si>
    <t xml:space="preserve">В рамках деятельности рабочей группы по мониторингу ключевых показателей в промышленно-производственной сфере системообразующих предприятий городского округа Реутов проводился ежемесячный мониторинг деятельности системообразующих предприятий города. Финансово-экономическое состояние системообразующих предприятий города стабильно.
</t>
  </si>
  <si>
    <t>Разработка стратегии социально-экономического развития городского округа Реутов Московской области как наукограда Российской Федерации на период до 2026 года</t>
  </si>
  <si>
    <t>Подпрограмма 3</t>
  </si>
  <si>
    <t>Развитие потребительского рынка</t>
  </si>
  <si>
    <t xml:space="preserve">Выполнено на 100,0%
</t>
  </si>
  <si>
    <t>Ввод объектов потребительского рынка и услуг на территории городского округа Реутов</t>
  </si>
  <si>
    <t>Информационно-консультативная поддержка субъектов торговли, общественного питания и бытового обслуживания населения</t>
  </si>
  <si>
    <t xml:space="preserve">Улучшение качества администрирования деятельности субъектов потребительского рынка </t>
  </si>
  <si>
    <t xml:space="preserve">Возмещение расходов на транспортировку (перевозку)    умерших не имеющих супруга, близких родственников, либо законного представителя умершего, а также иных умерших найденных на территории города Реутов на судебно-медицинское и патологоанатомическое исследование в Судебно-медицинский морг городского округа Балашиха </t>
  </si>
  <si>
    <t>Подпрограмма 4</t>
  </si>
  <si>
    <t>Развитие конкуренции</t>
  </si>
  <si>
    <t xml:space="preserve">финансирование не предусмотрено
</t>
  </si>
  <si>
    <t>Определение Уполномоченного органа по развитию конкуренции в муниципальном образовании</t>
  </si>
  <si>
    <t>Создание Рабочей группы по развитию конкуренции в муниципальном образовании. В состав Рабочей группы должны входить: руководители или заместители руководителей Уполномоченного органа; представители общественных организаций; представители потребителей товаров и услуг; иные участники</t>
  </si>
  <si>
    <t>Утверждение перечня приоритетных и социально значимых рынков для развития конкуренции в муниципальном образовании</t>
  </si>
  <si>
    <t>Разработка плана мероприятий ("дорожной карты") по развитию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</si>
  <si>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</si>
  <si>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Повышение уровня информированности субъектов предпринимательской деятельности и потребителей товаров и услуг о состоянии конкурентной среды и деятельности по развитию конкуренции в муниципальном образовании</t>
  </si>
  <si>
    <t>Мероприятие 1.6.1</t>
  </si>
  <si>
    <t>Доля закупок среди субъектов малого предпринимательства, социально ориентированных некоммерческих организаций</t>
  </si>
  <si>
    <t xml:space="preserve">Доля закупок среди субъектов малого предпринимательства, социально ориентированных некоммерческих организаций </t>
  </si>
  <si>
    <t>Итого по муниципальной программе</t>
  </si>
  <si>
    <t>ОПЕРАТИВНЫЙ ОТЧЕТ О ВЫПОЛНЕНИИ</t>
  </si>
  <si>
    <t>МУНИЦИПАЛЬНЫХ ПРОГРАММ ГОРОДСКОГО ОКРУГА РЕУТОВ</t>
  </si>
  <si>
    <t>ЗА 2016 ГОД</t>
  </si>
  <si>
    <t>№ п/п</t>
  </si>
  <si>
    <t>Наименование программы</t>
  </si>
  <si>
    <t>Наименования подпрограммы, мероприятия (с указанием порядкового номера)</t>
  </si>
  <si>
    <t>Объем финансирования на 2016 год (тыс. руб.)</t>
  </si>
  <si>
    <t>Выполнено (тыс. руб.)</t>
  </si>
  <si>
    <t>Степень и результаты выполнения мероприятия в соответствии с перечнем стандартных процедур, указанных в графе 3 приложения № 5 к Порядку</t>
  </si>
  <si>
    <t>Профинансировано (тыс. руб.)</t>
  </si>
  <si>
    <t xml:space="preserve">Выполнено на 100%
</t>
  </si>
  <si>
    <t xml:space="preserve">Подписано соглашение о сотрудничестве между Администрацией города Реутов и АО «Корпорация развития Московской области», Внесены изменения в состав Инвестиционного совета (постановление Администрации от 11.03.2016 №35-ПА). Добавлены представители общественных организаций, бизнеса, Реутовского сетевого района ЗАО «Электросетьэксплуатация» и филиала ГУП МО «Мособлгаз» «Балашихамежрайгаз». Регулярно проводятся заседания Инвестиционного совета.
</t>
  </si>
  <si>
    <t xml:space="preserve">Сформированы предложения банков, действующих на территории г. Реутов, по кредитным продуктам для малого и среднего бизнеса. Информация размещена на официальном сайте города в разделе «Поддержка предпринимательства». Организации и предприятия города проинформированы о мерах государственной поддержки промышленных предприятий, о конкурсах для малых предприятий, осуществляющих научно-техническую деятельность, о конкурсном отборе претендентов на получение грантов Правительства Московской области в сферах науки, технологий, техники и инноваций, о конкурсе инвестиционных проектов индустрии детских товаров и других мероприятиях. Информация о проводимых мероприятиях размещена на официальном сайте города в разделах «Инвестиционная деятельность», «Поддержка предпринимательства», «Наукоград».
</t>
  </si>
  <si>
    <t xml:space="preserve">В ЕАС ПИП зарегистрировано 37 проектов, из них  завершенных – 17 проектов, в стадии реализации – 20 проектов. Объем инвестиций по реализуемым проектам за 2016 год составил 5502,86 млн. рублей.
</t>
  </si>
  <si>
    <t xml:space="preserve">Информация о промышленных площадках, расположенных на территории города и свободных площадях размещена на официальном сайте города в разделе «Инвестиционная деятельность».
</t>
  </si>
  <si>
    <t xml:space="preserve">В рамках реализации дорожной карты по созданию индустриального парка (технопарка) на территории городского округа Реутов проведены рабочие встречи с представителями Правительства Московской области, ФГУП «ГУССТ №1 при Спецстрое России» по вопросу передачи земельных участков из федеральной собственности в муниципальную собственность города, а также встречи с потенциальными инвесторами. Проработана процедура передачи объектов недвижимости.
</t>
  </si>
  <si>
    <t xml:space="preserve">Инвестиционный паспорт города Реутов размещен на официальном сайте города в разделе «Инвестиционная деятельность».
</t>
  </si>
  <si>
    <t xml:space="preserve">Разработан и утвержден 19 февраля 2016 года Министерством образования и науки Российской Федерации согласованный с Министерством финансов Российской Федерации перечень мероприятий по развитию и поддержке социальной, инженерной и инновационной инфраструктуры города Реутов, финансируемых из средств федерального бюджета на 2016 год. Выполняется работа в соответствии с муниципальным контрактом от №2016.111452 от 21.06.2016
</t>
  </si>
  <si>
    <t>Организация и размещение межмуниципального кладбища для городских округов Реутов и Железнодорожный</t>
  </si>
  <si>
    <t>«Предпринимательство на 2015-2019 годы»</t>
  </si>
  <si>
    <t>Подпрограмма I «Развитие музейного дела, библиотечного дела, культурно-досуговой деятельности и народного творчества в городском округе Реутов на 2015-2019 годы»</t>
  </si>
  <si>
    <t xml:space="preserve">Выполнение 100%. Мероприятие выполнено в полном объеме
</t>
  </si>
  <si>
    <t xml:space="preserve">Предоставление субсидии на выполнение муниципального задания МУК «Музейно-выставочный центр»       </t>
  </si>
  <si>
    <t xml:space="preserve">Выполнение 100 %. Средства израсходованы на заработную плату сотрудникам учреждения и на содержание учреждения
</t>
  </si>
  <si>
    <t xml:space="preserve">Предоставление субсидии на выполнение муниципального задания МУК «Централизованная библиотечная система»       </t>
  </si>
  <si>
    <t xml:space="preserve">Выполнение 100%. Средства израсходованы на заработную плату сотрудникам учреждения и на содержание учреждения
</t>
  </si>
  <si>
    <t xml:space="preserve">Подписка на периодические издания и комплектование книжного фонда    </t>
  </si>
  <si>
    <t xml:space="preserve">Мероприятие выполнено в полном объеме 100%.
</t>
  </si>
  <si>
    <t>Мероприятие 1.3.1</t>
  </si>
  <si>
    <t>Комплектование книжного фонда</t>
  </si>
  <si>
    <t>Мероприятие 1.3.2</t>
  </si>
  <si>
    <t>Подписка на периодические издания</t>
  </si>
  <si>
    <t xml:space="preserve">Выполнение 100%.
</t>
  </si>
  <si>
    <t xml:space="preserve">Предоставление субсидии на выполнение муниципального задания МУ «Молодежный культурно-досуговый центр»       </t>
  </si>
  <si>
    <t>Мероприятия на финансирование расходов на повышение заработной платы работникам муниципальных учреждений в сфере культуры в  2016 году и сохранение достигнутого уровня в 2017 году</t>
  </si>
  <si>
    <t xml:space="preserve">Мероприятие выполнено в полном объеме
</t>
  </si>
  <si>
    <t>Подпрограмма II «Модернизация материально-технической базы объектов культуры»</t>
  </si>
  <si>
    <t xml:space="preserve">Укрепление материально-технической базы  и текущий ремонт МУК «Музейно-выставочный центр».      </t>
  </si>
  <si>
    <t xml:space="preserve">Выполнение 100%. Приобретены экспонаты для МВЦ
</t>
  </si>
  <si>
    <t xml:space="preserve">Приобретение оборудования для МУК «Централизованная библиотечная система», капитальный и текущий ремонт.      </t>
  </si>
  <si>
    <t xml:space="preserve">Выполнение 100%. Приобретение оборудования для МУК "ЦБС"
</t>
  </si>
  <si>
    <t>Благоустройство территории парка на северной стороне</t>
  </si>
  <si>
    <t xml:space="preserve">Выполнение 100%. Установлены сцена, теннисные столы
</t>
  </si>
  <si>
    <t>Укрепление материально-технической базы МУ "МКДЦ"</t>
  </si>
  <si>
    <t xml:space="preserve">Выполнение 100 %. Приобретение объектов, относящиеся к основным средствам
</t>
  </si>
  <si>
    <t>Благоустройство территории парка (северная часть города Реутов)</t>
  </si>
  <si>
    <t xml:space="preserve">Выполнение 100%. Установлены урны, банеры, звуковое оборудование, стеллы, спортивные площадки
</t>
  </si>
  <si>
    <t>Разработка проектной документации и концепций парковых зон</t>
  </si>
  <si>
    <t xml:space="preserve">Выполнение 100%. Реализован проект развития парка
</t>
  </si>
  <si>
    <t>Мероприятие 1.7</t>
  </si>
  <si>
    <t>Разработка проекта ландшафтного оформления набережной городского пруда в рамках концепции развития зоны отдыха в городском парке (зона Север)</t>
  </si>
  <si>
    <t xml:space="preserve">Выполнение 100%. Разработан проект оформления набережной в городском парке
</t>
  </si>
  <si>
    <t>Подпрограмма III «Развитие культурно-досуговой сферы жизни населения и организация зрелищных мероприятий в городском округе Реутов на 2015-2019 годы»</t>
  </si>
  <si>
    <t>«День защитника Отечества»</t>
  </si>
  <si>
    <t xml:space="preserve">Выполнение 100%. Приняло участие 1244 чел.
</t>
  </si>
  <si>
    <t>«Международный женский день»</t>
  </si>
  <si>
    <t xml:space="preserve">Выполнение 100%. В мероприятии приняло участие - 1213 чел.
</t>
  </si>
  <si>
    <t>«Масленница»</t>
  </si>
  <si>
    <t xml:space="preserve">Выполнение 100%. В мероприятии приняло участие 6266 чел.
</t>
  </si>
  <si>
    <t xml:space="preserve">«День работников культуры»   </t>
  </si>
  <si>
    <t xml:space="preserve">Выполнение 100%. В мероприятии приняло участие 460 человек
</t>
  </si>
  <si>
    <t>«9 мая»</t>
  </si>
  <si>
    <t xml:space="preserve">Выполнение 100%. В мероприятии приняло участие 11569 человек
</t>
  </si>
  <si>
    <t xml:space="preserve">«День музеев»   </t>
  </si>
  <si>
    <t xml:space="preserve">Выполнение 100%. В мероприятии приняло участие 505 человек
</t>
  </si>
  <si>
    <t xml:space="preserve"> «День семьи»    </t>
  </si>
  <si>
    <t xml:space="preserve">Выполнение 100%. В мероприятии приняло участие 764 человека
</t>
  </si>
  <si>
    <t>Мероприятие 1.8</t>
  </si>
  <si>
    <t xml:space="preserve">«День защиты детей»    </t>
  </si>
  <si>
    <t xml:space="preserve">Выполнение 100%. В мероприятии приняло участие 2890 человек
</t>
  </si>
  <si>
    <t>Мероприятие 1.9</t>
  </si>
  <si>
    <t xml:space="preserve"> «Бал выпускников»    </t>
  </si>
  <si>
    <t xml:space="preserve">Выполнение 100%. В мероприятии приняло участие 1250 человек
</t>
  </si>
  <si>
    <t>Мероприятие 1.10</t>
  </si>
  <si>
    <t xml:space="preserve"> «День города»    </t>
  </si>
  <si>
    <t xml:space="preserve">Выполнение 100%. Количество участников мероприятий - 17116 человек
</t>
  </si>
  <si>
    <t>Мероприятие 1.11</t>
  </si>
  <si>
    <t xml:space="preserve">«День пожилого человека»     </t>
  </si>
  <si>
    <t xml:space="preserve">Выполнение 100%. В мероприятии приняло участие 1028 человек
</t>
  </si>
  <si>
    <t>Мероприятие 1.12</t>
  </si>
  <si>
    <t xml:space="preserve">«День народного единства»   </t>
  </si>
  <si>
    <t xml:space="preserve">Выполнение 100%. В мероприятии приняло участие 1021 человек
</t>
  </si>
  <si>
    <t>Мероприятие 1.13</t>
  </si>
  <si>
    <t xml:space="preserve"> «День матери»    </t>
  </si>
  <si>
    <t xml:space="preserve">Выполнение 100%. В мероприятии приняло участие 708 человек
</t>
  </si>
  <si>
    <t>Мероприятие 1.14</t>
  </si>
  <si>
    <t xml:space="preserve">«День инвалидов»    </t>
  </si>
  <si>
    <t xml:space="preserve">Выполнение 100%. В мероприятиях приняло участие 268 человек
</t>
  </si>
  <si>
    <t>Мероприятие 1.15</t>
  </si>
  <si>
    <t xml:space="preserve">«Новый год»    </t>
  </si>
  <si>
    <t xml:space="preserve">Выполнение 100%. В мероприятиях приняло участие около 12000 человек
</t>
  </si>
  <si>
    <t>Мероприятие 1.16</t>
  </si>
  <si>
    <t>Дежурство бригады скорой помощи на массовых мероприятиях</t>
  </si>
  <si>
    <t>Мероприятие 1.17</t>
  </si>
  <si>
    <t>Организация прямой трансляции и анонсирования в газете «Реут» культурно-зрелищных мероприятий</t>
  </si>
  <si>
    <t>Мероприятие 1.18</t>
  </si>
  <si>
    <t>Отчетный концерт по итогам года</t>
  </si>
  <si>
    <t>Мероприятие 1.19</t>
  </si>
  <si>
    <t>Форум инновационных идей</t>
  </si>
  <si>
    <t xml:space="preserve">Выполнение 100%. В мероприятии приняло участие 3814 человек
</t>
  </si>
  <si>
    <t>Мероприятие 1.20</t>
  </si>
  <si>
    <t>"День любви, семьи и верности"</t>
  </si>
  <si>
    <t xml:space="preserve">Выполнение - 100%. Количество участников - 598 чел.
</t>
  </si>
  <si>
    <t>Мероприятие 1.21</t>
  </si>
  <si>
    <t>Мероприятия Администрации</t>
  </si>
  <si>
    <t xml:space="preserve">Выполнение 100%. В мероприятиях приняли участие 2000 человек
</t>
  </si>
  <si>
    <t>Мероприятие 1.22</t>
  </si>
  <si>
    <t>Приобретение сценической конструкции для общегородских массовых мероприятий</t>
  </si>
  <si>
    <t xml:space="preserve">Выполнение не планируется
</t>
  </si>
  <si>
    <t>Подпрограмма IV 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</si>
  <si>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 xml:space="preserve">Предоставление субсидии на выполнение муниципального задания муниципальным учреждениям «Централизованная бухгалтерия по обслуживанию муниципальных учреждений культуры. Физической культуры, спорта и учреждений по работе с молодежью»       </t>
  </si>
  <si>
    <t xml:space="preserve">Выполнение 100%. Средства израсходованы на заработную плату сотрудников и содержание учреждения
</t>
  </si>
  <si>
    <t>Обеспечение финансирования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</si>
  <si>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 xml:space="preserve">Выполнение 100%. Средства потрачены на содержание учреждения по смете
</t>
  </si>
  <si>
    <t>Подпрограмма 5</t>
  </si>
  <si>
    <t>Подпрограмма V «Обеспечение деятельности отдела культуры Администрации города Реутов»</t>
  </si>
  <si>
    <t>Обеспечение деятельности отдела культуры Администрации города Реутов</t>
  </si>
  <si>
    <t xml:space="preserve">Выполнение 100%. Средства израсходованы на обеспечение деятельности отдела культуры
</t>
  </si>
  <si>
    <t>Приобретение объектов, относящихся к основным средствам</t>
  </si>
  <si>
    <t xml:space="preserve">Выполнение 100%. Приобретение основных средств для отдела культуры (компьютер, и т.д.) 
</t>
  </si>
  <si>
    <t>Проведение анализа перечня услуг (работ) подведомственных муниципальных учреждений с целью его уточнения и отказа от невостребованных услуг (работ)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</si>
  <si>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</t>
  </si>
  <si>
    <t xml:space="preserve">Подпрограмма I «Организация и проведение спортивных мероприятий в городском округе Реутов в 2015 - 2019 годах».
</t>
  </si>
  <si>
    <t xml:space="preserve">Исполнение 100%
</t>
  </si>
  <si>
    <t xml:space="preserve">Организация и проведение соревнований среди ДОУ «Веселые старты»        </t>
  </si>
  <si>
    <t xml:space="preserve">Выполнение 100 %. Приняло участие 160 чел
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</si>
  <si>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проживание)       </t>
  </si>
  <si>
    <t xml:space="preserve">Выполнение 100 %. Приняло участие 150 человек
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</si>
  <si>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</si>
  <si>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 xml:space="preserve">Закуплена наградная атрибутика
</t>
  </si>
  <si>
    <t>Шахматный турнир среди общеобразовательных школ</t>
  </si>
  <si>
    <t xml:space="preserve">Выполнение 100 %. 
</t>
  </si>
  <si>
    <t>Открытый новогодний турнир по баскетболу</t>
  </si>
  <si>
    <t xml:space="preserve">Соревнования в осенне-зимние каникулы (хоккей, детская развлекательная программа и др.)      </t>
  </si>
  <si>
    <t xml:space="preserve">Средства городского бюджета не предусмотрены
</t>
  </si>
  <si>
    <t xml:space="preserve">Спортивные мероприятия проводимые в Праздник труда       </t>
  </si>
  <si>
    <t xml:space="preserve">Спортивные мероприятия проводимые в День Победы       </t>
  </si>
  <si>
    <t xml:space="preserve">Спортивные мероприятия, проводимые в День защиты детей </t>
  </si>
  <si>
    <t xml:space="preserve">Спортивные  мероприятия, проводимые в День молодежи   </t>
  </si>
  <si>
    <t xml:space="preserve">Выполнение 100 %.
</t>
  </si>
  <si>
    <t>Спортивные мероприятия, проводимые в День города</t>
  </si>
  <si>
    <t>Спортивные мероприятия, проводимые в День физкультурника</t>
  </si>
  <si>
    <t xml:space="preserve">Выполнение 99,7 %.
</t>
  </si>
  <si>
    <t xml:space="preserve">Дежурство на мероприятиях бригады скорой помощи       </t>
  </si>
  <si>
    <t xml:space="preserve">Выполнение 100%
</t>
  </si>
  <si>
    <t>Организация и проведение Традиционной легкоатлетической эстафеты по городу Реутов</t>
  </si>
  <si>
    <t>Организация и проведение соревнований по восточным единоборствам (самбо, тактическая борьба, айкидо и т.д.)</t>
  </si>
  <si>
    <t>Проведение турнира по баскетболу памяти В.И.Зенкина и В.А.Марьина</t>
  </si>
  <si>
    <t xml:space="preserve">Выполнение 100% Закуплена наградная атрибутика
</t>
  </si>
  <si>
    <t>Проведение спортивных мероприятий памяти героев России.</t>
  </si>
  <si>
    <t xml:space="preserve">Выполнение 100 %.Приняло участие 285 человек
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</si>
  <si>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</si>
  <si>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Приобретение спортивного инвентаря. Спортивной формы, спортивного оборудования и других товаров</t>
  </si>
  <si>
    <t>Турнир по футболу ДЮСШ «Приалит»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</si>
  <si>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</si>
  <si>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Аренда спортивных залов.</t>
  </si>
  <si>
    <t xml:space="preserve">Выполнение 100 %.Аренда тира для спартакиады
</t>
  </si>
  <si>
    <t>Мероприятие 1.23</t>
  </si>
  <si>
    <t>Спортивные мероприятия, проводимые в период празднования Нового года</t>
  </si>
  <si>
    <t>Мероприятие 1.24</t>
  </si>
  <si>
    <t>Организация и проведение соревнований в МАУ "Физкультурно-оздоровительный комплекс"</t>
  </si>
  <si>
    <t xml:space="preserve">Выполнение 100% Обеспечивалась организация соревнований в МАУ "ФОК", обеспечивалось дежурство скорой помощи на мероприятиях, наградная атрибутика, призы
</t>
  </si>
  <si>
    <t>Мероприятие 1.25</t>
  </si>
  <si>
    <t>Обеспечение участия спортсменов МАУ "Физкультурно-оздровительный комплекс" в соревнованиях различного ранга (в т.ч. проживание, транспорт, питание, страховой взнос, диспансеризация)</t>
  </si>
  <si>
    <t xml:space="preserve">Выполнение 100%.Обеспечивался выезд спортсменов для участия в соревнованиях. Количество - 150  человек.
</t>
  </si>
  <si>
    <t>Мероприятие 1.26</t>
  </si>
  <si>
    <t>Семейные спортивные праздники</t>
  </si>
  <si>
    <t xml:space="preserve">Проведение физкультурно-оздоровительных мероприятий для горожан старшего возраста и людей с ограниченными   физическими возможностями 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</si>
  <si>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</si>
  <si>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 xml:space="preserve">Подпрограмма II «Модернизация и укрепление материально-технической базы муниципальных учреждений физической культуры и спорта».
</t>
  </si>
  <si>
    <t>Укрепление материально-технической базы МУ «СОКИ «Риск-М»</t>
  </si>
  <si>
    <t xml:space="preserve">Выполнение 100%. Приобретены строительные материалы для ремонта и тренажер
</t>
  </si>
  <si>
    <t>Укрепление материально-технической базы МАУ «Спортивный комплекс «Старт»</t>
  </si>
  <si>
    <t xml:space="preserve">Выполнение 100%. Заменоно освещение вокруг стадиона и в тренажерном зале. Приобретены картриджи для МФУ.
</t>
  </si>
  <si>
    <t>Капитальный ремонт плоскостных спортивных сооружений</t>
  </si>
  <si>
    <t>Работы по подготовке основания (г. Реутов, ул. Гагарина, д. 33 (Зона отдыха)</t>
  </si>
  <si>
    <t>Работы по подготовке основания (г. Реутов, ул. Некрасова, в районе д. 16, 18)</t>
  </si>
  <si>
    <t>Мероприятие 1.3.3</t>
  </si>
  <si>
    <t>Приобретение оборудования (г.Реутов, ул. Гагарина, д. 33 (Зона отдыха)</t>
  </si>
  <si>
    <t>Мероприятие 1.3.4</t>
  </si>
  <si>
    <t>Приобретение оборудования (г.Реутов, ул. Некрасова, в районе д. 16, 18)</t>
  </si>
  <si>
    <t>Укрепление материально-технической базы МАУ «Физкультурно-оздоровительный комплекс»</t>
  </si>
  <si>
    <t xml:space="preserve">Выполнение 100%. Приобретены теннисные столы
</t>
  </si>
  <si>
    <t>Строительство многофункционального спортивного комплекса с бассейном, SPA, универсальным залом, паркингом на 95 машиномест и трибунами на 3500 человек</t>
  </si>
  <si>
    <t xml:space="preserve">Подпрограмма III «Обеспечение деятельности подведомственных учреждений».
</t>
  </si>
  <si>
    <t xml:space="preserve">Выполнение 100%. средства израсходованы на выплаты заработной платы сотрудникам и  на содержание учреждения
</t>
  </si>
  <si>
    <t>Обеспечение финансирования муниципального казенного учреждения   «СОКИ «Риск-М»</t>
  </si>
  <si>
    <t>Предоставление субсидии на выполнение муниципального задания МАУ «Спортивный комплекс «Старт»</t>
  </si>
  <si>
    <t xml:space="preserve">Выполнение 100 %. средства израсходованы на выплаты заработной платы сотрудникам и  на содержание учреждения
</t>
  </si>
  <si>
    <t>Предоставление субсидии на выполнение муниципального задания МАУ ГОРОДА РЕУТОВ «ФУТБОЛЬНЫЙ КЛУБ «ПРИАЛИТ РЕУТОВ»</t>
  </si>
  <si>
    <t>Предоставление субсидии на выполнение муниципального задания МАУ «Физкультурно-оздоровительный комплекс»</t>
  </si>
  <si>
    <t xml:space="preserve">Подпрограмма IV «Молодежь города Реутов на 2015 – 2019 годы».
</t>
  </si>
  <si>
    <t xml:space="preserve">Исполнение 100%. Средства израсходованы на повышение заработной платы специалистам по работе с молодежью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</si>
  <si>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</si>
  <si>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</si>
  <si>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 xml:space="preserve">Выполнение 100%. Произведен ремонт санузла и 2-х комнат в филиале
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</si>
  <si>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</si>
  <si>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Организация и проведение городских фестивалей, конкурсов, выставок патриотической тематики в различных жанрах художественного творчества</t>
  </si>
  <si>
    <t xml:space="preserve">Выполнение 100%. Приобретены подарочные сертификаты
</t>
  </si>
  <si>
    <t>Организация и проведение тематических вечеров, встреч с ветеранами и участниками локальных войн и военных конфликтов</t>
  </si>
  <si>
    <t>Организация и проведение туристических походов, поездок, экспедиций  и экскурсий по историческим местам Подмосковья и России</t>
  </si>
  <si>
    <t>Организация и проведение патриотических акций: - «Георгиевская ленточка»; - «Мы – граждане России»; - «Российская ленточка».</t>
  </si>
  <si>
    <t>Организация участия молодежи в областных мероприятиях патриотической тематики</t>
  </si>
  <si>
    <t xml:space="preserve">Мероприятие исполнено без финансовых затрат
</t>
  </si>
  <si>
    <t>Проведение торжественных мероприятий проводов призывников на военную службу</t>
  </si>
  <si>
    <t xml:space="preserve">Выполнение 100%. Полное исполнение мероприятий планируется к окончанию 2016 г
</t>
  </si>
  <si>
    <t>Мероприятие 2.7</t>
  </si>
  <si>
    <t>Организация и проведение городских конкурсов профессионального мастерства, фестивалей народного творчества, конкурсов молодых семей.</t>
  </si>
  <si>
    <t xml:space="preserve">Проведено мероприятие "Форум молодых предпринимателей"
</t>
  </si>
  <si>
    <t>Мероприятие 2.8</t>
  </si>
  <si>
    <t xml:space="preserve">Организация участия в областных мероприятиях, фестивалях, конкурсах, проводимых Министерством  физической культуры, спорта и работы с молодежью </t>
  </si>
  <si>
    <t xml:space="preserve">Выполнение 100%. Приняло участие 23 человека
</t>
  </si>
  <si>
    <t>Мероприятие 2.9</t>
  </si>
  <si>
    <t>Участие допризывной молодежи на областных учебно-тренировочных сборах (в т.ч. транспорт, питание, проживание, медикаменты, форма, инструктаж)</t>
  </si>
  <si>
    <t>Организация и проведение молодежных акций в поддержку борьбы против употребления алкогольных и наркотических средств и асоциальных явлений в молодежной среде, пропаганда здорового образа жизни</t>
  </si>
  <si>
    <t xml:space="preserve">Выполнение 100%. Установлен роллап с рекламой учреждения
</t>
  </si>
  <si>
    <t>Изготовление и размещение социальных рекламных роликов и буклетов по вопросу профилактики алкоголизма среди несовершеннолетних, конкурс сценариев роликов социальной рекламы</t>
  </si>
  <si>
    <t>Мероприятие 3.3</t>
  </si>
  <si>
    <t>Проведение фестивалей «Дворовое творчество» по микрорайонам города, тематических городских праздников о вреде табакокурения, алкоголя и наркотиков.</t>
  </si>
  <si>
    <t xml:space="preserve">Выполнение 100%. 
</t>
  </si>
  <si>
    <t>Мероприятие 4.1</t>
  </si>
  <si>
    <t>Обеспечение участия молодежных общественных организаций и объединений в областных и муниципальных конкурсах молодежных программ, возможности получения грантов и обучения в лагерях молодежного актива.</t>
  </si>
  <si>
    <t xml:space="preserve">Выполнение 100%. Молодежь города приняла участие в 2-х областных мероприятиях
</t>
  </si>
  <si>
    <t>Мероприятие 4.2</t>
  </si>
  <si>
    <t>Организация встреч молодежного актива с Главой города, руководителями администрации города, с депутатами Реутовского городского Совета депутатов</t>
  </si>
  <si>
    <t xml:space="preserve">Полное исполнение мероприятий планируется к окончанию 2016 г
</t>
  </si>
  <si>
    <t>Мероприятие 4.3</t>
  </si>
  <si>
    <t>Создание банка данных молодежи, нуждающейся в трудоустройстве. Организация работы сезонной подростковой биржи труда</t>
  </si>
  <si>
    <t xml:space="preserve">Выполнение 99,9%.
</t>
  </si>
  <si>
    <t>Мероприятие 4.4</t>
  </si>
  <si>
    <t>Организация и проведение городских  молодежных мероприятий и мероприятий, посвященных памятным датам и событиям</t>
  </si>
  <si>
    <t xml:space="preserve">Выполнение 100%. Проведены мероприятия "Татьянин день", "Масленица", "День защиты детей"
</t>
  </si>
  <si>
    <t>Мероприятие 4.4.1</t>
  </si>
  <si>
    <t>«Татьянин день»</t>
  </si>
  <si>
    <t xml:space="preserve">Выполнение 100%. В мероприятии приняло участие 120 чел.
</t>
  </si>
  <si>
    <t>Мероприятие 4.4.2</t>
  </si>
  <si>
    <t xml:space="preserve">Выполнение 100%. В мероприятии приняло участие 140 человек
</t>
  </si>
  <si>
    <t>Мероприятие 4.4.3</t>
  </si>
  <si>
    <t>«День защиты детей»</t>
  </si>
  <si>
    <t xml:space="preserve">Выполнение 100%. Приняло участие 60 человек
</t>
  </si>
  <si>
    <t>Мероприятие 4.4.4</t>
  </si>
  <si>
    <t>«День молодежи»</t>
  </si>
  <si>
    <t xml:space="preserve">Выполнение 100%. Приняло участие 250 чел.
</t>
  </si>
  <si>
    <t>Мероприятие 4.4.5</t>
  </si>
  <si>
    <t>«День памяти и скорби»</t>
  </si>
  <si>
    <t xml:space="preserve">Финансирование не предусмотрено 
</t>
  </si>
  <si>
    <t>Мероприятие 4.4.6</t>
  </si>
  <si>
    <t>«Всероссийский день семьи, любви и верности»</t>
  </si>
  <si>
    <t xml:space="preserve">Подпрограмма V «Обеспечение деятельности отдела по физической культуре, спорту и работе с молодежью Администрации города Реутов». 
</t>
  </si>
  <si>
    <t xml:space="preserve">Исполнение 100%. Средства израсходованы на содержание отдела по физической культуре, спорту и работе с молодежью Администрации города Реутов
</t>
  </si>
  <si>
    <t>Обеспечение деятельности отдела по физической культуре, спорту и работе с молодежью Администрации города Реутов</t>
  </si>
  <si>
    <t xml:space="preserve">Выполнение 100 %. Средства израсходованы на содержание отдела по физической культуре, спорту и работе с молодежью
</t>
  </si>
  <si>
    <t xml:space="preserve">Выполнение 100 %. Полное исполнение мероприятий планируется к окончанию 2016 г
</t>
  </si>
  <si>
    <t>Проведение анализа перечня услуг (работ), оказываемых муниципальными учреждениями (ежеквартально, ежегодно)</t>
  </si>
  <si>
    <t xml:space="preserve">мероприятие выполнено
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</si>
  <si>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</si>
  <si>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 xml:space="preserve">Мероприятие выполнено
</t>
  </si>
  <si>
    <t>Подпрограмма 6</t>
  </si>
  <si>
    <t xml:space="preserve">Подпрограмма VI  «Организация спортивно-оздоровительных мероприятий социальной направленности».
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</si>
  <si>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</si>
  <si>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</si>
  <si>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</si>
  <si>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</si>
  <si>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</si>
  <si>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«Развитие физической культуры и спорта в городском округе Реутов на 2015-2019 годы»</t>
  </si>
  <si>
    <t xml:space="preserve">Выполнение 100%. приняло участие 330 человек
</t>
  </si>
  <si>
    <t>Выполнено 100%.Проводились уроки плавания с учениками начальных классов</t>
  </si>
  <si>
    <t>Выполнено 100%.Проводились уроки плавания с учениками старших классов</t>
  </si>
  <si>
    <t>Выполнено 100%.Проводились оздоровительные мероприятия с инвалидами ЦСО</t>
  </si>
  <si>
    <t xml:space="preserve">Выполнено 100%.Были организованы бесплатные посещения бассейна для социально-незащищенного населения города
</t>
  </si>
  <si>
    <t xml:space="preserve">Выполнение 100%. 
Выделены льготные посещения бассейна пенсионерам, работникам бюджетной сферы
</t>
  </si>
  <si>
    <t>Выполнено на 100 %</t>
  </si>
  <si>
    <t>Выполнено на 99,95 %</t>
  </si>
  <si>
    <t>Выполнено на 99,2 %</t>
  </si>
  <si>
    <t xml:space="preserve">Исполнение 99,71%
</t>
  </si>
  <si>
    <t xml:space="preserve">Выполнение 100 %.Закуплена наградная атрибутика
</t>
  </si>
  <si>
    <t>«Дошкольное образование»</t>
  </si>
  <si>
    <t>Обеспечение получения гражданами дошкольного образования в частных дошкольных образовательных организациях с целью возмещения расходов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</si>
  <si>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Софинансирование на государственную поддержку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 </t>
  </si>
  <si>
    <t xml:space="preserve">Выполнено 100%
</t>
  </si>
  <si>
    <t xml:space="preserve">Государственную поддержку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 </t>
  </si>
  <si>
    <t>Отктытие новых дошкольных учреждений</t>
  </si>
  <si>
    <t>Строительство объектов дошкольных образовательных учреждений, включенных и не вошедших в государственную программу Московской области "Образование Подмосковья" на 2014-2018 годы</t>
  </si>
  <si>
    <t>Мероприятие 1.5.1</t>
  </si>
  <si>
    <t>Строительство детского сада на 250 мест с бассейном в микрорайоне 10А</t>
  </si>
  <si>
    <t>Мероприятие 1.5.2</t>
  </si>
  <si>
    <t>Строительство детского сада на 210 мест с бассейном в микрорайоне 6А</t>
  </si>
  <si>
    <t>Мероприятие 1.5.3</t>
  </si>
  <si>
    <t>Строительство детского сада на 210 мест с бассейном по улице Гагарина, д.20</t>
  </si>
  <si>
    <t>Мероприятие 1.5.4</t>
  </si>
  <si>
    <t>Строительство детского сада на 140 мест с бассейном по улице Новогиреевская, мкр.3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</si>
  <si>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</si>
  <si>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</si>
  <si>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Предоставление субвенций на выплату банковских процентов</t>
  </si>
  <si>
    <t xml:space="preserve">Оплата труда, приобретение учебников и учебных пособий, средств обучения, игр, игрушек </t>
  </si>
  <si>
    <t>Мероприятие 3.1.1</t>
  </si>
  <si>
    <t>Оплата труда педагогических работников и административно-управленческого, учебно-вспомогательного персонала</t>
  </si>
  <si>
    <t>Мероприятие 3.1.2</t>
  </si>
  <si>
    <t>Приобретение учебников и учебных пособий, средств обучения, игр, игрушек</t>
  </si>
  <si>
    <t>Расходы на муниципальное задание (по содержанию зданий, коммунальные услуги, прочие расходы, работы и услуги)</t>
  </si>
  <si>
    <t>Мероприятие 3.2.1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</si>
  <si>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</si>
  <si>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>Мероприятие 3.2.2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</si>
  <si>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</si>
  <si>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</si>
  <si>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3.4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</si>
  <si>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</si>
  <si>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3.5</t>
  </si>
  <si>
    <t>Организация капитального ремонта, текущего ремонта.</t>
  </si>
  <si>
    <t xml:space="preserve">Выполнено 99,99%
</t>
  </si>
  <si>
    <t>Мероприятие 3.6</t>
  </si>
  <si>
    <t>Сертификат на 50-летие МБДОУ №16 "Ягодка"</t>
  </si>
  <si>
    <t>Мероприятие 3.7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</si>
  <si>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</si>
  <si>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3.8</t>
  </si>
  <si>
    <t>Закупка основных средств и материальных запасов на увеличение мест в дошкольных образовательных учреждениях</t>
  </si>
  <si>
    <t>Мероприятие 3.9</t>
  </si>
  <si>
    <t>Проведение капитального, текущего ремонта в муниципальных организациях дошкольного образования</t>
  </si>
  <si>
    <t>Мероприятие 3.10</t>
  </si>
  <si>
    <t>Закупка оборудования для организации коррекционной работы с детьми, имеющих нарушение опорно-двигательного аппарата</t>
  </si>
  <si>
    <t>Мероприятие 3.11</t>
  </si>
  <si>
    <t>Ремонтные работы в здании МАДОУ "9 (ул. Гагарина, д.20)</t>
  </si>
  <si>
    <t>Мероприятие 3.12</t>
  </si>
  <si>
    <t>Приобретение мягкого инвентаря для дошкольных образовательных организации</t>
  </si>
  <si>
    <t>Мероприятие 3.13</t>
  </si>
  <si>
    <t>Закупка оборудования и создание условий для инклюзивного образования детей-инвалидов в дошкольных образовательных организациях</t>
  </si>
  <si>
    <t>Мероприятие 3.14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</si>
  <si>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</si>
  <si>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3.15</t>
  </si>
  <si>
    <t>Проведение акарицидной обработки территории дошкольных образовательных учреждений</t>
  </si>
  <si>
    <t xml:space="preserve">Выполнено 99,97%
</t>
  </si>
  <si>
    <t>Охрана труда, медосмотр сотрудников дошкольных образовательных учреждений, аккредитация рабочих мест</t>
  </si>
  <si>
    <t>Мероприятие 5.1</t>
  </si>
  <si>
    <t>Повышение квалификации руководителей</t>
  </si>
  <si>
    <t>Мероприятие 6.1</t>
  </si>
  <si>
    <t>Аттестация рабочего места</t>
  </si>
  <si>
    <t>«Общее образование»</t>
  </si>
  <si>
    <t xml:space="preserve">Оплата труда педагогических работников для бюджетных общеобразовательных учреждений и административно-управленческого, учебно-вспомогательного и обслуживающего персонала </t>
  </si>
  <si>
    <t>Оплата услуг по неограниченному широкополосному круглосуточному доступу к информационно-телекоммуникаци-онной сети "Интернет" муниципальных общеобразователь-ных организаций, реализующих основные общеобразова-тельные программы в части обучения детей-инвалидов на дому с использованием дистанционных образовательных технологий</t>
  </si>
  <si>
    <t xml:space="preserve">Выплата вознаграждения за выполнение функций классного руководителя педагогическим работникам </t>
  </si>
  <si>
    <t>Предоставление субсидий для бюджетных общеобразовательных организаций на выполнение муниципального задания</t>
  </si>
  <si>
    <t xml:space="preserve">Предоставление субсидий для автономных общеобразовательных организаций на выполнение муниципального задания </t>
  </si>
  <si>
    <t>Предоставление субсидий для коррекционных общеобразовательных организаций (Лучик) на выполнение муниципального задания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</si>
  <si>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общнобразовательных организациях Московской области,имеющих  государственную акредитацию</t>
  </si>
  <si>
    <t>Проведение капитального, текущего ремонта в муниципальных общеобразовательных организаций</t>
  </si>
  <si>
    <t xml:space="preserve">Выполнено 96,31%
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</si>
  <si>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</si>
  <si>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>Мероприятие 4.2.1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</si>
  <si>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</si>
  <si>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</si>
  <si>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>Мероприятие 4.3.1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</si>
  <si>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</si>
  <si>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Мероприятие 4.3.2</t>
  </si>
  <si>
    <t>Закупка учебного оборудования  победителей областного конкурса на присвоение статуса Региональной инновационной площадки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</si>
  <si>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</si>
  <si>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</si>
  <si>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Мероприятие 4.5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</si>
  <si>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</si>
  <si>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Мероприятие 4.6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</si>
  <si>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с государственной программой Московской области "Образование Подмосковья" на 2014-2018 годы</t>
  </si>
  <si>
    <t>Мероприятие 4.7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</si>
  <si>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</si>
  <si>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Мероприятие 4.8</t>
  </si>
  <si>
    <t>Реализация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</t>
  </si>
  <si>
    <t>Мероприятие 4.9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</si>
  <si>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</si>
  <si>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Мероприятие 4.10</t>
  </si>
  <si>
    <t>Приобретение парадной формы и развитие материально-технической базы для учащихся кадетского класса</t>
  </si>
  <si>
    <t>Мероприятие 4.11</t>
  </si>
  <si>
    <t>Услуги по изготовлению и установке флагштоков в общеобразовательных организацицях</t>
  </si>
  <si>
    <t>Мероприятие 4.12</t>
  </si>
  <si>
    <t>Мероприятия по устройству спортивных площадок и стадионов в муниципальных общеобразовательных организациях</t>
  </si>
  <si>
    <t>Мероприятие 4.13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</si>
  <si>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</si>
  <si>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>Мероприятие 4.14</t>
  </si>
  <si>
    <t>Мероприятия для реализации проекта "Проектирование сети общеобразовательных учреждений г.Реутов"</t>
  </si>
  <si>
    <t>Мероприятие 4.15</t>
  </si>
  <si>
    <t>Проведение акарицидной обработки территории образовательных учреждений</t>
  </si>
  <si>
    <t>Мероприятие 4.16</t>
  </si>
  <si>
    <t>Укрепление материально-технической базы общеобразовательных учреждений</t>
  </si>
  <si>
    <t>Мероприятие 4.17</t>
  </si>
  <si>
    <t>Участие во Всероссийских слетах кадетских классов</t>
  </si>
  <si>
    <t>Мероприятие 4.18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</si>
  <si>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с государственной программой Московской области "Эффективная власть" на 2014-2018 гг</t>
  </si>
  <si>
    <t>Мероприятие 4.19</t>
  </si>
  <si>
    <t xml:space="preserve">Софинансирование на обеспечение современными аппаратно-программными комплексами  общеобразовательные организации  в соответствии с государственной программой Московской области "Эффективная власть" на 2014-2018гг </t>
  </si>
  <si>
    <t>Мероприятие 4.20</t>
  </si>
  <si>
    <t>Приобретение материальных запасов</t>
  </si>
  <si>
    <t>Праздник  «Международный день учителя»</t>
  </si>
  <si>
    <t>Мероприятие 5.2</t>
  </si>
  <si>
    <t>Праздник «День знаний»</t>
  </si>
  <si>
    <t>Мероприятие 5.3</t>
  </si>
  <si>
    <t>Выпускной бал</t>
  </si>
  <si>
    <t>Мероприятие 5.4</t>
  </si>
  <si>
    <t>Участие в конкурсе   «Педагог года » и ПНПО (Приоритетный национальный проект «образование») </t>
  </si>
  <si>
    <t>Мероприятие 5.5</t>
  </si>
  <si>
    <t xml:space="preserve">Проведение городской научно-практической конференции </t>
  </si>
  <si>
    <t>Мероприятие 5.6</t>
  </si>
  <si>
    <t>Медицинское сопровождение мероприятий в муниципальных общеобразовательных организаций с массовым пребыванием людей.</t>
  </si>
  <si>
    <t>Мероприятие 5.7</t>
  </si>
  <si>
    <t>Открытие новых общеобразовательных учреждений</t>
  </si>
  <si>
    <t>Создание условий для выявления и развития талантов детей</t>
  </si>
  <si>
    <t>Мероприятие 6.1.1</t>
  </si>
  <si>
    <t>Поддержка «Талантливой молодежи»( и участники приоритетного национального проекта "Образование") победители</t>
  </si>
  <si>
    <t>Мероприятие 7.1</t>
  </si>
  <si>
    <t>Медосмотр сотрудников дошкольных образовательных учреждений, аттестация рабочих мест, обучение техники безопасности</t>
  </si>
  <si>
    <t xml:space="preserve">Выполнено 99,98%
</t>
  </si>
  <si>
    <t>Мероприятие 8.1</t>
  </si>
  <si>
    <t>Повышение квалификафии педагогического состава общеобразовательных организаций</t>
  </si>
  <si>
    <t>Мероприятие 9.1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</si>
  <si>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</si>
  <si>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Мероприятие 9.2</t>
  </si>
  <si>
    <t xml:space="preserve">Обеспечение организации деятельности Комиссии по делам несовершеннолетних и защите их прав при Главе города Реутов </t>
  </si>
  <si>
    <t>Мероприятие 10.1</t>
  </si>
  <si>
    <t>Строительство общеобразовательной школы на 1100 мест (к-1), мкр.10А</t>
  </si>
  <si>
    <t>Мероприятие 10.2</t>
  </si>
  <si>
    <t>Строительство общеобразовательной школы на 810 мест, мкр.6А</t>
  </si>
  <si>
    <t>Мероприятие 10.3</t>
  </si>
  <si>
    <t>Строительство пристройки к МБОУ СОШ №4 (на 200 мест)</t>
  </si>
  <si>
    <t>Мероприятие 11.1</t>
  </si>
  <si>
    <t xml:space="preserve">Выполнено 99,90%
</t>
  </si>
  <si>
    <t>Мероприятие 12.1</t>
  </si>
  <si>
    <t>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</si>
  <si>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«Дополнительное образование, воспитание и психолого-социальное сопровождение детей»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</si>
  <si>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</si>
  <si>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Мероприятие 1.1.1</t>
  </si>
  <si>
    <t>«Детско-юношеская спортивная школа», Дом детского творчества</t>
  </si>
  <si>
    <t>Мероприятие 1.1.2</t>
  </si>
  <si>
    <t>Приалит</t>
  </si>
  <si>
    <t>Мероприятие 1.1.3</t>
  </si>
  <si>
    <t>«Хоровая студия «Радуга»</t>
  </si>
  <si>
    <t>Предоставление субсидии муниципальным учреждениям дополнительного образования на оплату труда и начисления, в том числе:</t>
  </si>
  <si>
    <t>Мероприятие 1.2.1</t>
  </si>
  <si>
    <t>Мероприятие 1.2.2</t>
  </si>
  <si>
    <t>"Приалит"</t>
  </si>
  <si>
    <t>Мероприятие 1.2.3</t>
  </si>
  <si>
    <t>Мероприятие 1.2.4</t>
  </si>
  <si>
    <t>Мероприятия, направленные на повышение заработной платы  работникам учреждений дополнительного образования с 1 сентября 2016 года и поддержание достигнутого уровня 2017 года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</si>
  <si>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 в сфере образования</t>
  </si>
  <si>
    <t>Предоставление медицинского сопровождения (скорой помощи) на соревнования</t>
  </si>
  <si>
    <t>Ремонт двух спортивных залов в МБОУ дополнительного образования  детей "Детско-юношеская спортивная школа"</t>
  </si>
  <si>
    <t>Приобретение спортивной формы и развитие материально-технической базы для учащихся в ДЮСШ "Приалит"</t>
  </si>
  <si>
    <t>Медосмотр сотрудников дошкольных образовательных учреждений, аккредитация рабочих мест, обучение техники безопасности</t>
  </si>
  <si>
    <t>Повышение квалификации сотрудников дополнительного образования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</si>
  <si>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</si>
  <si>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</si>
  <si>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Приобретение оборудования, производственного и хозяйственного инвентаря, музыкальных инструментов, текущий ремонт помещений школ</t>
  </si>
  <si>
    <t>Проектно-изыскательские и строительно-монтажные работы по реконструкции с пристройкой Школы искусств по улице Южной, д.17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</si>
  <si>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</si>
  <si>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Проведение инструментального технического обследования зданий организации дополнительного образования</t>
  </si>
  <si>
    <t>«Обеспечивающая программа»</t>
  </si>
  <si>
    <t xml:space="preserve">Выполнено 99,61%
</t>
  </si>
  <si>
    <t>Предоставление субсидий на выполнение муниципального задания по ведению бухгалтерского учета в соответствии с действующими правовыми актами, составление бухгалтерской, налоговой и статистической отчетности</t>
  </si>
  <si>
    <t xml:space="preserve">Выполнено 99,47%
</t>
  </si>
  <si>
    <t>Предоставление субсидии на оплату труда</t>
  </si>
  <si>
    <t>Предоставление субсидий на закупку товаров, работ, услуг</t>
  </si>
  <si>
    <t xml:space="preserve">Выполнено 95,42%
</t>
  </si>
  <si>
    <t xml:space="preserve">Предоставление субсидий на выполнение муниципального задания хозяйственно-эксплутационной конторой </t>
  </si>
  <si>
    <t xml:space="preserve">Выполнено 99,43%
</t>
  </si>
  <si>
    <t>Мероприятие 2.1.1</t>
  </si>
  <si>
    <t>Мероприятие 2.1.2</t>
  </si>
  <si>
    <t>Предоставление субсидии на закупки, услуги</t>
  </si>
  <si>
    <t xml:space="preserve">Выполнено 97,61%
</t>
  </si>
  <si>
    <t>Предоставление субсидий Управлению образования</t>
  </si>
  <si>
    <t>Расходы на выплату персоналу в целях обеспечения выполнения функций муниципальными органами</t>
  </si>
  <si>
    <t>Иные закупки товаров, услуг и прочих расходов</t>
  </si>
  <si>
    <t xml:space="preserve">Выполнено 99,91%
</t>
  </si>
  <si>
    <t>Предоставление субсидий на оплату труда и начисления</t>
  </si>
  <si>
    <t>Закупка товаров, работ, услуг</t>
  </si>
  <si>
    <t xml:space="preserve">Выполнено 99,10%
</t>
  </si>
  <si>
    <t xml:space="preserve"> «Развитие образования и воспитание в городском округе Реутов на 2015-2019 годы»</t>
  </si>
  <si>
    <t>Выполнено на 99,28%</t>
  </si>
  <si>
    <t xml:space="preserve"> «Развитие и сохранение культуры в городском округе Реутов на 2015 - 2019 годы»</t>
  </si>
  <si>
    <t>Профилактика преступлений и иных правонарушений в городе Реутов Московской области на 2015 – 2019 годы.</t>
  </si>
  <si>
    <t xml:space="preserve">Подпрограмма выполнена на 100%
</t>
  </si>
  <si>
    <t>Охрана здания муниципального казённого учреждения «Муниципальное юридическое бюро»</t>
  </si>
  <si>
    <t xml:space="preserve">Мероприятие выполнено на 100%
</t>
  </si>
  <si>
    <t>Охрана муниципальных учреждений, подведомственных отделу по физической культуре, спорту  и работе с молодёжью Администрации города</t>
  </si>
  <si>
    <t>Охрана муниципальных учреждений, подведомственных отделу культуры Администрация города Реутов:</t>
  </si>
  <si>
    <t>Охрана муниципальных учреждений, подведомственные Управлению образования Администрации города Реутов: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</si>
  <si>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и антикризисной деятельности по профилактике терроризма и экстремизма. Изготовление видеороликов, памяток антитеррористической направленности.</t>
  </si>
  <si>
    <t>Охрана административного здания МФЦ (ул. Победы, д. 7)</t>
  </si>
  <si>
    <t>Обеспечение охраны городского парка и пешеходного подземного перехода</t>
  </si>
  <si>
    <t>Обеспечение охраны Городского парка с Северной стороны</t>
  </si>
  <si>
    <t>Охрана административного здания МУ "ЭДиПП города Реутов"</t>
  </si>
  <si>
    <t xml:space="preserve">Приобретение средств связи, оргтехники, технических средств видеонаблюдения и их установка. </t>
  </si>
  <si>
    <t>Установка видеокамер в учреждениях, подведом-ственных отделу по физической культуре, спорту и работе с молодёжью Администрации города Реутов: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</si>
  <si>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</si>
  <si>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Мероприятие 2.3.1</t>
  </si>
  <si>
    <t>Оплата договоров по незамедлительному реагированию на сигналы КТС в муниципальных учреждениях</t>
  </si>
  <si>
    <t>Мероприятие 2.3.2</t>
  </si>
  <si>
    <t>Услуга по контролю за шлейфами в здании Администрации г. Реутов</t>
  </si>
  <si>
    <t>Мероприятие 2.3.3</t>
  </si>
  <si>
    <t>Обеспечение работоспособности каналов передачи сообщений комплекса технических средств охраны и приемо - передающей аппаратуры</t>
  </si>
  <si>
    <t>Мероприятие 2.3.4</t>
  </si>
  <si>
    <t>Оплата поставок электроэнергии для обслуживания городских видеокамер</t>
  </si>
  <si>
    <t>Мероприятие 2.3.5</t>
  </si>
  <si>
    <t>Выполнение работ по оборудованию и пуско – наладке нового комплекта тревожной сигнализации в здании Администрации города</t>
  </si>
  <si>
    <t>Техническое обслуживание оборудования и технических средств муниципальных объектов</t>
  </si>
  <si>
    <t xml:space="preserve">Контроль и обслуживание комплекса технических средств охраны и объектов приёмо-передающей аппаратуры (ТСО) 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</si>
  <si>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</si>
  <si>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Проведение бесед, направленных на активизацию борьбы с уличной преступностью, при организации и проведение спортивно-массовых и физкультурно-оздоровительных мероприятий для молодежи</t>
  </si>
  <si>
    <t>Проведение семинаров для руководителей и специалистов муниципальных образовательных учреждений по вопросам профилактики безнадзорности и правонарушений среди несовершеннолетних</t>
  </si>
  <si>
    <t>Проведение работы по привлечению подростковой молодежи, в городские кружи, с целью отвлечения ее от негативного образа жизни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</si>
  <si>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</si>
  <si>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 «Готов к защите Отечества»</t>
  </si>
  <si>
    <t>Раздача агитационных материалов по профилактике наркомании в период проведения городских соревнований по футболу среди дворовых команд «Вперед мальчишки»</t>
  </si>
  <si>
    <t>Проведение мероприятий среди детей «Не сломай судьбу свою», «Выбор между жизнью и смертью»</t>
  </si>
  <si>
    <t>Проведение ежегодного мероприятия по профилактике наркомании и отвлечения молодежи от асоциального образа жизни «Молодежь Реутова выбирает здоровый образ жизни»</t>
  </si>
  <si>
    <t>Организация и проведение экскурсий в картинной галереи города по привлечению к культурно-творческой деятельности детей и подростков, а также демонстрация наглядных материалов об опасности употребления наркотических средств и психотропных веществ</t>
  </si>
  <si>
    <t xml:space="preserve">Мероприятие выполнено на 1000%
</t>
  </si>
  <si>
    <t>Приобретение иммунохроматографических тестов для проведения тестирования в образовательных учреждениях по выявлению  учащихся, употребляющих наркотические и психоактивные вещества</t>
  </si>
  <si>
    <t>Мероприятие 5.8</t>
  </si>
  <si>
    <t>Проведение тестирования в образовательных учреждениях по выявлению учащихся употребляющих наркотические средства и психоактивные вещества</t>
  </si>
  <si>
    <t>Мероприятие 5.9</t>
  </si>
  <si>
    <t>Проведение конкурсов атинаркотических плакатов и рисунков</t>
  </si>
  <si>
    <t>Обеспечение мероприятий гражданской обороны на территории городского округа Реутов на 2015-2019 годы.</t>
  </si>
  <si>
    <t xml:space="preserve">100% - выполнения мероприятий подпрограммы
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</si>
  <si>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</si>
  <si>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Изготовление стендов «Уголок гражданской защиты (обороны)» 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</si>
  <si>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 xml:space="preserve">100% - выполнено мероприятие по изготовлению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
</t>
  </si>
  <si>
    <t>Создание в городе Реутов системы учебно-консультативных пунктов по ГО, ЧС и ПБ при жилищно-коммунальных органах, оборудование учебных классов ГО и ЧС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литературы)</t>
  </si>
  <si>
    <t xml:space="preserve">100% - выполнено мероприятие по Создание в городе Реутов системы учебно-консультативных пунктов по ГО, ЧС и ПБ при жилищно-коммунальных органах, оборудование учебных классов ГО и ЧС
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</si>
  <si>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</si>
  <si>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 xml:space="preserve">100% - разработан План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
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</si>
  <si>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</si>
  <si>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Ремонт и техническое обслуживание системы вентиляции учебного класса ГО (приобретение фильтров и средств регенерации (ФЯР, ФП 10У, ГК-1.2-9, ДК-1, ДК-2, УЗС-1, МЗС-2))</t>
  </si>
  <si>
    <t>Разработка проектной документации по строительству (перепланировке) объектов гражданской обороны (обмывочных пунктов, быстровозводимых убежищ, пунктов обеззараживания и специальной обработки), при развёртывании в особый период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</si>
  <si>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 дегазирующих дезинфицирующих, дезактивирующих веществ и растворов)</t>
  </si>
  <si>
    <t>Снижение рисков и смягчение последствий чрезвычайных ситуаций природного и техногенного характера на территории городского округа Реутов на 2015-2019 годы.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</si>
  <si>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</si>
  <si>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 xml:space="preserve">100% - выполнения мероприятия
</t>
  </si>
  <si>
    <t>Приобретение оборудования для организации работы кружков (секций) «Школа безопасности» в муниципальных образовательных учреждениях (компасы, карабины с муфтами, веревки, палатки с тентами и стойками, костровое хозяйство, тенты для кухни, варочная посуда, шанцевый инструмент, электрические фонари, противогазы, костюмы химзащитные Л-1 (ОЗК),    рюкзаки с полиэтиленовыми вкладышами, спальные мешки, штормовые костюмы, накидки от дождя, медицинские аптечки)</t>
  </si>
  <si>
    <t>Проведение тактико-специального учения со сводной командой городского округа Реутов</t>
  </si>
  <si>
    <t xml:space="preserve">100% - выполнения мероприятия, проведены 6 тактико-специальных учений
</t>
  </si>
  <si>
    <t>Проведение объектовых тренировок по действиям органов управления, персонала и НАСФ в условиях чрезвычайных ситуаций</t>
  </si>
  <si>
    <t xml:space="preserve">100% - выполнения мероприятия, проведены 12 объектовых тенировок
</t>
  </si>
  <si>
    <t>Приобретение имущества, средств связи, фото и видеоаппаратуры,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 учений и тренировок с подразделениями Реутовского городского звена МОСЧС</t>
  </si>
  <si>
    <t>Техническое обслуживание средств связи, фото и видеоаппаратуры, систем видеонаблюдения</t>
  </si>
  <si>
    <t xml:space="preserve">100% - выполнения мероприятия, заключен договор на техническое обслуживание внешней системы видеонаблюдения на 2016 год
</t>
  </si>
  <si>
    <t xml:space="preserve">Изготовление и установка  предупреждающих и информационных указателей, стендов </t>
  </si>
  <si>
    <t xml:space="preserve">100% - изготовлены и установлены предупреждающие и информационные указатели, стенды
</t>
  </si>
  <si>
    <t>Издание листовок и брошюр по тематике обеспечения безопасности людей на водных объектах</t>
  </si>
  <si>
    <t>Поставки учебных пособий по тематике обеспечения безопасности людей на водных объектах</t>
  </si>
  <si>
    <t>Разработка паспорта безопасности городского округа Реутов Московской области</t>
  </si>
  <si>
    <t xml:space="preserve">Разработка плана ликвидации  аварийного разлива нефти и нефтепродуктов на территории городского округа Реутов Московской области </t>
  </si>
  <si>
    <t>Разработка паспорта территории городского округа Реутов</t>
  </si>
  <si>
    <t>Разработка паспортов территорий микрорайонов городского округа Реутов</t>
  </si>
  <si>
    <t xml:space="preserve">100% - разработаны паспорта территорий микрорайонов городского округа Реутов
</t>
  </si>
  <si>
    <t>Изготовление информационных буклетов, листовок, брошюр по тематике предупреждения и ликвидации чрезвычайных ситуаций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</si>
  <si>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</si>
  <si>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 xml:space="preserve">100% - выполнения мероприятия (мероприятие выполняется за счет внебюджетных средств)
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</si>
  <si>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</si>
  <si>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Обеспечение пожарной безопасности на территории городского округа Реутов на 2015-2019 годы.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</si>
  <si>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</si>
  <si>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</si>
  <si>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 xml:space="preserve">100% - выполнения мероприятия 
</t>
  </si>
  <si>
    <t>Подача воды для пожаротушения</t>
  </si>
  <si>
    <t xml:space="preserve">100% - выполнения мероприятия, заключен договор на подачу воды для пожаротушения
</t>
  </si>
  <si>
    <t xml:space="preserve">Поставка, монтажные и пусконаладочные работы системы коллективного оповещения населения о пожарах и чрезвычайных ситуациях </t>
  </si>
  <si>
    <t>Обслуживание системы передачи тревожного сигнала пожарной сигнализации с МАУ «Спорткомплекс «Старт» на станцию мониторинга</t>
  </si>
  <si>
    <t xml:space="preserve">100% - выполнение мероприятия
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</si>
  <si>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  дополнительного образования 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</si>
  <si>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 дополнительного образования  - учреждений культуры 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</si>
  <si>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</si>
  <si>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Техническое обслуживание системы автоматической пожарной сигнализации физкультурно-оздоровительного комплекса</t>
  </si>
  <si>
    <t>Закупка первичных средств пожаротушения, знаков пожарной безопасности и изготовление плана эвакуации для МАУ «ФОК»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</si>
  <si>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</si>
  <si>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Техническое обслуживание системы автоматической пожарной сигнализации в МУ «Подростково-молодежный центр»</t>
  </si>
  <si>
    <t>Выполнение противопожарных мероприятий в помещениях МУ «СОКИ «Риск-М»</t>
  </si>
  <si>
    <t>Работы по противопожарной обработке деревянных конструкций в МУ «Молодежный культурно-досуговый центр»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</si>
  <si>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</si>
  <si>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</si>
  <si>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 xml:space="preserve">100 % - выполнение мероприятия
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</si>
  <si>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</si>
  <si>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Расчет пожарных рисков и установка пожарных кранов в МУ "Подростково-молодежный центр"</t>
  </si>
  <si>
    <t xml:space="preserve">Техническое обслуживание системы автоматической пожарной сигнализации в учреждениях образования: муниципальные общеобразовательные школы (в том числе Гимназия) </t>
  </si>
  <si>
    <t xml:space="preserve">100 % - выполнения мероприятия
</t>
  </si>
  <si>
    <t>Техническое обслуживание системы автоматической пожарной сигнализации в учреждениях, образования:муниципальная общеобра-зовательная школа № 10</t>
  </si>
  <si>
    <t xml:space="preserve">100%  - выполнения мероприятия
</t>
  </si>
  <si>
    <t>Техническое обслуживание системы автоматической пожарной сигнализации в учреждениях образования: муниципальные дошкольные образовательные учреждения (в том числе бюджетные учрежд.)</t>
  </si>
  <si>
    <t>Техническое обслуживание системы автоматической пожарной сигнализации в учреждениях, образования:муниципальное коррек-ционное учреждение – 1</t>
  </si>
  <si>
    <t>Техническое обслуживание системы автоматической пожарной сигнализации в учреждениях, образования:муниципальные образова-тельные учреждения дополни-тельного образования детей – 3 учреждения</t>
  </si>
  <si>
    <t xml:space="preserve">Техническое обслуживание системы автоматической пожарной сигнализации в учреждениях, образования:муниципальное учреждение «ХЭК» 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</si>
  <si>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 муниципальные общеобразовательные школы (в том числе Гимназия)</t>
  </si>
  <si>
    <t xml:space="preserve">100%   - выполнения мероприятия
</t>
  </si>
  <si>
    <t>Мероприятие 1.27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</si>
  <si>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 муниципальные дошкольные образовательные учреждения (в том числе бюджетные учреждения)</t>
  </si>
  <si>
    <t xml:space="preserve">100%    - выполнения мероприятия
</t>
  </si>
  <si>
    <t>Мероприятие 1.28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</si>
  <si>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мониторинга:муниципальное коррекционное учреждение – 1</t>
  </si>
  <si>
    <t>Мероприятие 1.29</t>
  </si>
  <si>
    <t>Техническое обслуживание системы передачи тревожного  сигнала пожарной сигнализации с учреждений образования на городскую станцию мониторинга:муниципальные образова-тельные учреждения дополни-тельного образования детей – 3 учреждения</t>
  </si>
  <si>
    <t>Мероприятие 1.30</t>
  </si>
  <si>
    <t xml:space="preserve"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муниципальное образовательное учреждение школа № 10 </t>
  </si>
  <si>
    <t>Мероприятие 1.31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</si>
  <si>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муниципальные автономные дошкольные учреждения № 5,8,13</t>
  </si>
  <si>
    <t xml:space="preserve">100% -  выполнения мероприятия
</t>
  </si>
  <si>
    <t>Мероприятие 1.32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</si>
  <si>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муниципальные автономные дошкольные учреждения № 9,11</t>
  </si>
  <si>
    <t xml:space="preserve">100% -  выполнение мероприятия
</t>
  </si>
  <si>
    <t>Мероприятие 1.33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</si>
  <si>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защиты: муниципальные автономные дошкольные учреждения (Новый д/сад 1, Новый д/сад 2)</t>
  </si>
  <si>
    <t>Мероприятие 1.34</t>
  </si>
  <si>
    <t>Техническое обслуживание системы светозвукового оповещения для маломобильных граждан (муниципальное образовательное учреждение школа № 10)</t>
  </si>
  <si>
    <t>Мероприятие 1.35</t>
  </si>
  <si>
    <t xml:space="preserve">Огнезащитная обработка деревянных конструкций зданий и сооружений, штор, проверка на горючесть: СОШ </t>
  </si>
  <si>
    <t>Мероприятие 1.36</t>
  </si>
  <si>
    <t xml:space="preserve">Огнезащитная обработка деревянных конструкций зданий и сооружений, штор, проверка на горючесть: Гимназия </t>
  </si>
  <si>
    <t>Мероприятие 1.37</t>
  </si>
  <si>
    <t xml:space="preserve">Огнезащитная обработка деревянных конструкций зданий и сооружений, штор, проверка на горючесть: Учреждения дополнительного образования </t>
  </si>
  <si>
    <t>Мероприятие 1.38</t>
  </si>
  <si>
    <t>Обслуживание систем противодымной защиты: МАДОУ</t>
  </si>
  <si>
    <t>Мероприятие 1.39</t>
  </si>
  <si>
    <t xml:space="preserve">Обслуживание систем противодымной защиты: СОШ </t>
  </si>
  <si>
    <t xml:space="preserve"> 100%  - выполнения мероприятия
</t>
  </si>
  <si>
    <t>Мероприятие 1.40</t>
  </si>
  <si>
    <t>Замена автоматической пожарной сигнализации (АПС), выработавшей установленные сроки эксплуатации: МБДОУ</t>
  </si>
  <si>
    <t>Мероприятие 1.41</t>
  </si>
  <si>
    <t>Замена автоматической пожарной сигнализации (АПС), выработавшей установленные сроки эксплуатации: МАДОУ</t>
  </si>
  <si>
    <t>Мероприятие 1.42</t>
  </si>
  <si>
    <t>Замена автоматической пожарной сигнализации (АПС), выработавшей установленные сроки эксплуатации: СОШ</t>
  </si>
  <si>
    <t>Мероприятие 1.43</t>
  </si>
  <si>
    <t>Замена автоматической пожарной сигнализации (АПС), выработавшей установленные сроки эксплуатации: Гимназия</t>
  </si>
  <si>
    <t>Мероприятие 1.44</t>
  </si>
  <si>
    <t>Замер сопротивления изоляции электропроводки в образовательных организациях: МАДОУ</t>
  </si>
  <si>
    <t>Мероприятие 1.45</t>
  </si>
  <si>
    <t>Замер сопротивления изоляции электропроводки в образовательных организациях: МБДОУ</t>
  </si>
  <si>
    <t>Мероприятие 1.46</t>
  </si>
  <si>
    <t>Замер сопротивления изоляции электропроводки в образовательных организациях: СОШ</t>
  </si>
  <si>
    <t>Мероприятие 1.47</t>
  </si>
  <si>
    <t>Замер сопротивления изоляции электропроводки в образовательных организациях: Гимназия</t>
  </si>
  <si>
    <t>Мероприятие 1.48</t>
  </si>
  <si>
    <t>Замер сопротивления изоляции электропроводки в образовательных организациях: Учреждения дополнит. образования</t>
  </si>
  <si>
    <t>Мероприятие 1.49</t>
  </si>
  <si>
    <t>Замер сопротивления изоляции электропроводки в образовательных организациях: муниципальное коррекционное учреждение – 1</t>
  </si>
  <si>
    <t>Мероприятие 1.50</t>
  </si>
  <si>
    <t>Приобретение первичных средства пожаротушения: МАДОУ</t>
  </si>
  <si>
    <t>Мероприятие 1.51</t>
  </si>
  <si>
    <t>Приобретение первичных средства пожаротушения: МБДОУ</t>
  </si>
  <si>
    <t>Мероприятие 1.52</t>
  </si>
  <si>
    <t>Приобретение первичных средства пожаротушения: СОШ</t>
  </si>
  <si>
    <t>Мероприятие 1.53</t>
  </si>
  <si>
    <t>Приобретение первичных средства пожаротушения: Гимназия</t>
  </si>
  <si>
    <t>Мероприятие 1.54</t>
  </si>
  <si>
    <t>Приобретение первичных средства пожаротушения: Учреждения доп. образования</t>
  </si>
  <si>
    <t>Мероприятие 1.55</t>
  </si>
  <si>
    <t>Испытание систем внутреннего пожарного водопровода в образовательных организациях: МАДОУ</t>
  </si>
  <si>
    <t>Мероприятие 1.56</t>
  </si>
  <si>
    <t>Испытание систем внутреннего пожарного водопровода в образовательных организациях: МБДОУ</t>
  </si>
  <si>
    <t>Мероприятие 1.57</t>
  </si>
  <si>
    <t>Испытание систем внутреннего пожарного водопровода в образовательных организациях: СОШ</t>
  </si>
  <si>
    <t>Мероприятие 1.58</t>
  </si>
  <si>
    <t>Испытание систем внутреннего пожарного водопровода в образовательных организациях: Учреждения дополнительного образования</t>
  </si>
  <si>
    <t>Мероприятие 1.59</t>
  </si>
  <si>
    <t>Испытание систем внутреннего пожарного водопровода в образовательных организациях: Гимназия</t>
  </si>
  <si>
    <t>Мероприятие 1.60</t>
  </si>
  <si>
    <t>Испытание наружных эвакуационных противопожарных лестниц: МАДОУ</t>
  </si>
  <si>
    <t>Мероприятие 1.61</t>
  </si>
  <si>
    <t>Испытание наружных эвакуационных противопожарных лестниц: МБДОУ</t>
  </si>
  <si>
    <t>Мероприятие 1.62</t>
  </si>
  <si>
    <t>Мероприятие 1.63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</si>
  <si>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МБДОУ</t>
  </si>
  <si>
    <t>Мероприятие 1.64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</si>
  <si>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СОШ</t>
  </si>
  <si>
    <t>Мероприятие 1.65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</si>
  <si>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Гимназия</t>
  </si>
  <si>
    <t>Мероприятие 1.66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</si>
  <si>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требованиями: Учреждения доп. образования</t>
  </si>
  <si>
    <t>Мероприятие 1.67</t>
  </si>
  <si>
    <t>Автоматические установки пожаротушения (пиростикеры): МАДОУ</t>
  </si>
  <si>
    <t>Мероприятие 1.68</t>
  </si>
  <si>
    <t>Автоматические установки пожаротушения (пиростикеры): МБДОУ</t>
  </si>
  <si>
    <t>Мероприятие 1.69</t>
  </si>
  <si>
    <t>Автоматические установки пожаротушения (пиростикеры): СОШ</t>
  </si>
  <si>
    <t>Мероприятие 1.70</t>
  </si>
  <si>
    <t>Автоматические установки пожаротушения (пиростикеры): Гимназия</t>
  </si>
  <si>
    <t>Мероприятие 1.71</t>
  </si>
  <si>
    <t>Автоматические установки пожаротушения (пиростикеры): Учреждения доп. образования</t>
  </si>
  <si>
    <t>Мероприятие 1.72</t>
  </si>
  <si>
    <t>Автоматические установки пожаротушения (пиростикеры): муниципальное коррекционное учреждение – 1</t>
  </si>
  <si>
    <t>Мероприятие 1.73</t>
  </si>
  <si>
    <t>Перекатка пожарных рукавов</t>
  </si>
  <si>
    <t>Мероприятие 1.74</t>
  </si>
  <si>
    <t>Выполнение работ по техническому обслуживанию систем противопожарной защиты</t>
  </si>
  <si>
    <t>Мероприятие 1.75</t>
  </si>
  <si>
    <t>Техническое обслуживание автоматической пожарной сигнализации и системы оповещения о пожаре</t>
  </si>
  <si>
    <t>Мероприятие 1.76</t>
  </si>
  <si>
    <t>Поставка автономных дымовых пожарных извещателей для обеспечения социально неблагополучных семей, одиноких престарелых людей и ветеранов, проживающих на территории городского округа Реутов.</t>
  </si>
  <si>
    <t xml:space="preserve">Разработка, изготовление и распространение в жилом секторе города Реутов памяток и листовок на противопожарную тематику </t>
  </si>
  <si>
    <t>Изготовление стендов «Уголок пожарной безопасности» 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</si>
  <si>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 xml:space="preserve">Финансирования не предусмотрено
</t>
  </si>
  <si>
    <t>Обучение  ответственного  за противопожарные мероприятия в МУ «Подростково-молодежный центр»</t>
  </si>
  <si>
    <t>Обучение ответственного за противопожарные мероприятия в МАУ «Физкультурно-оздоровительный комплекс»</t>
  </si>
  <si>
    <t>Обучение пожарно-техническому минимуму персонала образовательных учреждений: МАДОУ</t>
  </si>
  <si>
    <t>Обучение пожарно-техническому минимуму персонала образовательных учреждений: МБДОУ</t>
  </si>
  <si>
    <t xml:space="preserve">Обучение пожарно-техническому минимуму персонала образовательных учреждений: СОШ </t>
  </si>
  <si>
    <t xml:space="preserve">Обучение пожарно-техническому минимуму персонала образовательных учреждений: Гимназия </t>
  </si>
  <si>
    <t>Обучение пожарно-техническому минимуму персонала образовательных учреждений: Учреждения дополнительного образования</t>
  </si>
  <si>
    <t>Обучение пожарно-техническому минимуму персонала образовательных учреждений: муниципальное коррекционное учреждение – 1</t>
  </si>
  <si>
    <t xml:space="preserve">Оказание услуг по созданию 3D визуализации потенциально опасных объектов, объектов с массовым пребыванием людей, образования, здравоохранения, социальной сферы, системы жизнеобеспечения населения города Реутов с интерактивным планом помещений 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</si>
  <si>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</si>
  <si>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</si>
  <si>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</si>
  <si>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Развитие и совершенствование систем оповещения и информирования населения городского округа Реутов на 2015-2019 годы.</t>
  </si>
  <si>
    <t>Развитие и совершенствование системы связи и оповещения Реутовского городского звена МОСЧС: Закупка переносных мегафонов</t>
  </si>
  <si>
    <t>Развитие и совершенствование системы связи и оповещения Реутовского городского звена МОСЧС: Закупка пусковых блоков автоматизированной системы централизованного оповещения</t>
  </si>
  <si>
    <t xml:space="preserve">Развитие и модернизация системы коллективного оповещения, её техническое обслуживание: Поставка, монтажные и пусконаладочные работы местной системы коллективного оповещения (поэтапная модернизация) </t>
  </si>
  <si>
    <t>Софинансирование мероприятий по созданию комплексной системы экстренного оповещения населения об угрозе возникновения или возникновении ЧС в Московской области («КСЭОН»)</t>
  </si>
  <si>
    <t>Проведение обследования функционирующих систем безопасности и жизнеобеспечения на территории городского округа Реутов</t>
  </si>
  <si>
    <t xml:space="preserve">Обеспечение деятельности муниципального казенного учреждения «Единая дежурная диспетчерская служба города Реутов»:Организация обучения сотрудников МКУ «ЕДДС г. Реутов» в учебно-методическом центре (суточные, оплата за обучение, проживание сотрудников в гостинице, проезд и питание), создание и развитие учебно-материальной базы (приобретение учебно-методической литературы, пособий, изготовление плакатов) </t>
  </si>
  <si>
    <t>Поставки форменной одежды для обеспечения сотрудников МКУ «ЕДДС г. Реутов»</t>
  </si>
  <si>
    <t xml:space="preserve">Развитие и модернизация системы коллективного оповещения, её техническое обслуживание: Техническое обслуживание местной системы коллективного оповещения </t>
  </si>
  <si>
    <t>Развитие и модернизация системы коллективного оповещения, её техническое обслуживание: 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</si>
  <si>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Обеспечение деятельности муниципального казенного учреждения «Единая дежурная диспетчерская служба города Реутов»: Расходы на оплату заработной платы сотрудникам МКУ «ЕДДС г. Реутов»</t>
  </si>
  <si>
    <t xml:space="preserve">Обеспечение деятельности муниципального казенного учреждения «Единая дежурная диспетчерская служба города Реутов»:Оплата услуг банка за перечисление заработной платы сотрудникам МКУ «ЕДДС г. Реутов» (комиссия банка) </t>
  </si>
  <si>
    <t>Обеспечение деятельности муниципального казенного учреждения «Единая дежурная диспетчерская служба города Реутов»: Налог на имущество</t>
  </si>
  <si>
    <t>Обеспечение деятельности муниципального казенного учреждения «Единая дежурная диспетчерская служба города Реутов»: Расходы на функционирование, административно-хозяйственную деятельность  МКУ «ЕДДС г. Реутов» (оплата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 Оплата коммунальных услуг). Прочие расходы</t>
  </si>
  <si>
    <t xml:space="preserve"> «Безопасность городского округа Реутов на 2015-2019 годы»</t>
  </si>
  <si>
    <t>Выполнено на 99,85%</t>
  </si>
  <si>
    <t>Социальная защита  отдельных категорий граждан города Реутов</t>
  </si>
  <si>
    <t xml:space="preserve">выполнено на 100%
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</si>
  <si>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</si>
  <si>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 xml:space="preserve">Оказание материальной помощи и компенсаций на приобретение индивидуальных диагностических  средств  детей, больных инсулинозависимым сахарным диабетом (иглы, тест-полоски) </t>
  </si>
  <si>
    <t>Оказание материальной помощи и компенсаций на приобретение  современных лекарственных средств,  для лечения 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</si>
  <si>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</si>
  <si>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Предоставление единовременной денежной выплаты лицам, удостоенным звания "Почетный гражданин города Реутов"</t>
  </si>
  <si>
    <t>Мониторинг ситуации на рынке труда</t>
  </si>
  <si>
    <t>Развитие системы отдыха и оздоровления детей</t>
  </si>
  <si>
    <t>Организация отдыха детей младшего школьного возраста на базе организаций образования</t>
  </si>
  <si>
    <t>Подготовка лагерей дневного пребывания к открытию</t>
  </si>
  <si>
    <t>Организация отдыха и оздоровления детей из различных категорий семей, в т.ч. с ТЖС,  в  профильных сменах в 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</si>
  <si>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т.ч., с ТЖС,  в  учреждениях отдыха и санаторно-оздоровительных учреждениях в других субъектах РФ (Черноморское побережье)</t>
  </si>
  <si>
    <t>Организация отдыха и оздоровления детей-инвалидов, детей с хроническими заболеваниями и детей из семей с ТЖС в санаторно-курортных учреждениях Подмосковья с сопровождением законного представителя ребенка</t>
  </si>
  <si>
    <t>Организация досуга и отдыха детей в Подмосковье в профильных сменах по теме "Подготовка менеджеров школьных будней и праздников" (по рекомендациям образовательных организаций)</t>
  </si>
  <si>
    <t>Организация работы по  частичной компенсации (частичной оплате)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</t>
  </si>
  <si>
    <t xml:space="preserve">выполнено на 99,9%
</t>
  </si>
  <si>
    <t>Организация  и проведение семинара по охране труда и технике безопасности для сотрудников лагерей дневного пребывания  и сопровождающих организованных групп детей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</si>
  <si>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</si>
  <si>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</t>
  </si>
  <si>
    <t>Организация отдыха и оздоровления детей из  семей с ТСЖ, в загородных учреждениях отдыха Подмосковья и в  других субъектах РФ (Черноморское побережье) по путевкам от МСЗН МО через РУСЗН</t>
  </si>
  <si>
    <t>Организация летних молодежных отрядов труда и отдыха</t>
  </si>
  <si>
    <t>Организация досуга детей на базе летних площадок</t>
  </si>
  <si>
    <t>Доступная среда</t>
  </si>
  <si>
    <t>Оборудование  пешеходных переходов</t>
  </si>
  <si>
    <t>Приобретение оборудования "Информационная индукционная система для слабослышащих" для муниципального учреждения "Физкультурно-оздоровительный комплекс" (ул.Октября д.2Б)</t>
  </si>
  <si>
    <t>Оборудование пандусами и поручнями храма на южной стороне ул.Октября, вл.14</t>
  </si>
  <si>
    <t>Оборудование санитарно-гигиенического помещения МУК "Централизованная библиотечная система"</t>
  </si>
  <si>
    <t>Приобретение и установка оборудования, способствующего повышению доступности муниципального учреждения "Физкультурно-оздоровительный комплекс" (ул.Октября д.2Б)</t>
  </si>
  <si>
    <t>Оборудование опорными поручнями для инвалидов-колясочников пандуса приемного отделения хирургии на территории ГАУЗ МО "ЦГКБ г.Реутов" и пандуса стоматологии (Юбилейный пр-т д.6)</t>
  </si>
  <si>
    <t>Устройство пандуса для инвалидов-колясочников на входе в родильное отделение на территории ГАУЗ МО "ЦГКБ г.Реутов"</t>
  </si>
  <si>
    <t>Оборудование опорными поручнями для инвалидов-колясочников пандуса в родильное отделение на территории ГАУЗ МО "ЦГКБ г.Реутов" и устройство откидного пандуса в отделении физиотерапии (ул.Ленина д.8)</t>
  </si>
  <si>
    <t>Актуализация сведений паспортов доступности объектов социальной сферы</t>
  </si>
  <si>
    <t>Предоставление гражданам субсидий на оплату жилого помещения и коммунальных услуг в городе  Реутов</t>
  </si>
  <si>
    <t>Предоставление гражданам жилищных субсидий на оплату жилого помещения и коммунальных услуг</t>
  </si>
  <si>
    <t>Услуги за доставку и пересылку субсидий кредитным организациям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</si>
  <si>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</si>
  <si>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</si>
  <si>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 xml:space="preserve">Обеспечение размещения информации в СМИ о вреде табака и табакокурения </t>
  </si>
  <si>
    <t>Организация работы по привлечению специалистов для проведения консультативных приемов жителей города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</si>
  <si>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</si>
  <si>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Предоставление возможности устройства детей в детские дошкольные образовательные  учреждения</t>
  </si>
  <si>
    <t>Создание условий открытия на территории города Реутов профильных классов медицинской направленности</t>
  </si>
  <si>
    <t>Строительство городской поликлиники в 10-А микрорайоне города Реутов</t>
  </si>
  <si>
    <t>Строительство пристройки к городской поликлинике №1 (ул.Гагарина д.4)</t>
  </si>
  <si>
    <t>Создание условий для оказания медицинской помощи населению</t>
  </si>
  <si>
    <t>Обеспечение полноценным питанием беременных женщин, кормящих матерей и детей в возрасте до трех лет</t>
  </si>
  <si>
    <t>Формирование навыков безопасного поведения у различных категорий участников дорожного движения</t>
  </si>
  <si>
    <t>Обучение безопасному поведению на улицах и дорогах города "Безопасность на дорогах"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</si>
  <si>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</si>
  <si>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</si>
  <si>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</si>
  <si>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"Зеленый огонек"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</si>
  <si>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</si>
  <si>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</si>
  <si>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"Дорогу детям"</t>
  </si>
  <si>
    <t>Проведение игры-квест на знание правил дорожного движения "Безопасная дорога" (пешеходная зона в северной части города)</t>
  </si>
  <si>
    <t>Проведение игры-квест "Знание ПДД залог безопасности на дорогах" (городской парк в южной части города)</t>
  </si>
  <si>
    <t>Проведение городского конкурса рисунков "Безопасный путь домой"</t>
  </si>
  <si>
    <t>«Социальная защита населения города Реутов» на 2015-2019 годы</t>
  </si>
  <si>
    <t>Выполнено на 99,07%</t>
  </si>
  <si>
    <t>«Благоустройство», на 2015-2019 годы</t>
  </si>
  <si>
    <t xml:space="preserve">Выполнено 100 %
</t>
  </si>
  <si>
    <t>Обеспечение деятельности муниципального бюджетного учреждения "Городское хозяйство и благоустройство города Реутов"</t>
  </si>
  <si>
    <t>Озеленение и благоустройство территории городского округа Реутов</t>
  </si>
  <si>
    <t>Содержание детских, спортивных площадок, площадок для выгула собак и иных площадок</t>
  </si>
  <si>
    <t>Установка и модернизация детских игровых и иных площадок</t>
  </si>
  <si>
    <t>Содержание систем уличного освещения</t>
  </si>
  <si>
    <t>Расходы на оплату электоэнергии систем уличного освещения</t>
  </si>
  <si>
    <t>Приобретение техники для нужд коммунального хозяйства</t>
  </si>
  <si>
    <t>Содержание внутриквартальных дорог, дворовых территорий многоквартирных домов, проездов к дворовым территориям многоквартирных домов</t>
  </si>
  <si>
    <t>Разборка некапитальных нестационарных сооружений на территории города</t>
  </si>
  <si>
    <t>Приобретение техники для нужд благоустройства территорий муниципальных образований Московской области</t>
  </si>
  <si>
    <t>Регулирование численности безнадзорных животных</t>
  </si>
  <si>
    <t>Установка и обслуживание навигационного оборудования ГЛОНАСС на уборочной технике</t>
  </si>
  <si>
    <t>Поставка земли растительной для устройства нового газона</t>
  </si>
  <si>
    <t>Мероприятия по комплексному благоустройству территории городского округа Реутов</t>
  </si>
  <si>
    <t>Мероприятие 1.14.1</t>
  </si>
  <si>
    <t>Установка газонного ограждения на территории города</t>
  </si>
  <si>
    <t>Мероприятие 1.14.2</t>
  </si>
  <si>
    <t xml:space="preserve">Приобретение оборудования для модернизации детской игровой площадки, по адресу: город Реутов, Юбилейный проспект, д. 48 </t>
  </si>
  <si>
    <t>«Капитальный ремонт объектов жилищно-коммунального хозяйства», на 2015-2019 годы</t>
  </si>
  <si>
    <t>Замена газоиспользующего оборудования в муниципальных квартирах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</si>
  <si>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</si>
  <si>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Произвести ремонт общедомового имущества в соответствии с краткосрочным планом, утвержденным на очередной год</t>
  </si>
  <si>
    <t>Ежегодная актуализация схем теплоснабжения, водоснабжения, водоотведения</t>
  </si>
  <si>
    <t>Произвести работы по капитальному ремонту несущих кострукций дома, по адресу: Московская область, ул. Новогиреевская, д. 10, кв.35</t>
  </si>
  <si>
    <t>Подготовка объектов ЖКХ к осенне-зимнему периоду</t>
  </si>
  <si>
    <t>Реконструкция котельной № 2 (г. Реутов, ул. Победы, д.14-А)</t>
  </si>
  <si>
    <t xml:space="preserve">Разработка и утверждение программы комплексного развития систем коммунальной инфраструктуры </t>
  </si>
  <si>
    <t>"Содержание и развитие жилищно-коммунального хозяйства", на 2015-2019 годы</t>
  </si>
  <si>
    <t>"Развитие транспортной системы в городском округе Реутов Московской области на 2015-2019 годы"</t>
  </si>
  <si>
    <t>Установка дорожных знаков</t>
  </si>
  <si>
    <t>Установка светофорных объектов</t>
  </si>
  <si>
    <t>Установка ограждений</t>
  </si>
  <si>
    <t>Обновление дорожной разметки</t>
  </si>
  <si>
    <t xml:space="preserve">выполнено  100%
</t>
  </si>
  <si>
    <t>Установка искусственных неровностей</t>
  </si>
  <si>
    <t>Обеспечение деятельности муниципального учреждения "Эксплуатация дорог и парковочного пространства  города Реутов"</t>
  </si>
  <si>
    <t>Строительство автомобильных дорог</t>
  </si>
  <si>
    <t>Содержание ливневой канализации</t>
  </si>
  <si>
    <t>Содержание светофорных объектов</t>
  </si>
  <si>
    <t>Содержание  автомобильных дорог общего пользования местного значения с совершенствованным типом покрытия</t>
  </si>
  <si>
    <t>Приобретение дорожной техники для нужд дорожного хозяйства</t>
  </si>
  <si>
    <t>Прокладка наружных сетей водостока</t>
  </si>
  <si>
    <t xml:space="preserve">выполнено 100%
</t>
  </si>
  <si>
    <t>Разработка концепции размещения пешеходной системы навигации</t>
  </si>
  <si>
    <t>Изготовление и установка навигационных стел</t>
  </si>
  <si>
    <t>Капитальный ремонт автомобильных дорог общего пользования местного значения</t>
  </si>
  <si>
    <t>Мероприятие 6.2</t>
  </si>
  <si>
    <t>Ремонт  дворовых территорий  многоквартирных домов,  проездов к дворовым территориям многоквартирных домов</t>
  </si>
  <si>
    <t>Мероприятие 6.3</t>
  </si>
  <si>
    <t>Комплексная схема организации дорожного движения (КСОДД)</t>
  </si>
  <si>
    <t>Мероприятие 6.4</t>
  </si>
  <si>
    <t>Выполнение  работ по проведению лабораторных испытаний дорожно-строительных материалов( вырубок из асфальтобетонного покрытия) для контроля качества устройства асфальтобетонного покрытия</t>
  </si>
  <si>
    <t>Мероприятие 6.5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</si>
  <si>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</si>
  <si>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Формирование маршрутной сети муниципальных маршрутов регулярных перевозок автомобильным транспортом на территории города </t>
  </si>
  <si>
    <t>«Развитие транспортной системы в городском округе Реутов Московской области на 2015-2019 годы»</t>
  </si>
  <si>
    <t xml:space="preserve">выполнено 77,97 %
</t>
  </si>
  <si>
    <t>Выполнено на 77,97 %</t>
  </si>
  <si>
    <t xml:space="preserve">Обеспечение жильем молодых семей
</t>
  </si>
  <si>
    <t>Организация информационно-разъяснительной работы среди населения по освещению целей и задач подпрограммы и вопросов по ее реализации</t>
  </si>
  <si>
    <t>Признание молодых семей нуждающимися в улучшении жилищных условий по основаниям, установленным статьей 51 Жилищного кодекса Российской Федерации, в целях участия в подпрограмме</t>
  </si>
  <si>
    <t>Признание молодых семей, изъявивших желание об участии в подпрограмме, имеющими достаточные доходы</t>
  </si>
  <si>
    <t>Формирование и утверждение списка молодых семей - участниц подпрограммы по городскому округу Реутов, изъявивших желание получить социальную выплату в планируемом году</t>
  </si>
  <si>
    <t>Заключение Соглашения с территориальным отделением банка прошедшим отбор в соответствии с законодательством Российской Федерации</t>
  </si>
  <si>
    <t xml:space="preserve">Участие в конкурсном отборе муниципальных образований Московской области в целях реализации подпрограммы 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</si>
  <si>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</si>
  <si>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>Мероприятие 1.7.1</t>
  </si>
  <si>
    <t>Предоставление молодым семьям - участникам подпрограммы социальных выплат на приобретение жилья или строительство жилого дома</t>
  </si>
  <si>
    <t>Мероприятие 1.7.2</t>
  </si>
  <si>
    <t xml:space="preserve">Получение межбюджетных трансфертов на реализацию государственной программы бюджету городского округа Реутов для предоставления социальных выплат молодым семьям. </t>
  </si>
  <si>
    <t>Мероприятие 1.7.3</t>
  </si>
  <si>
    <t>Осуществление выдачи в установленном порядке свидетельств молодым семьям на приобретение жилья исходя из объемов финансирования</t>
  </si>
  <si>
    <t>Организация ведения реестра выданных и оплаченных свидетельств на приобретение жилья</t>
  </si>
  <si>
    <t>Осуществление учета молодых семей - участников подпрограммы, улучшивших жилищные условия с использованием предоставленной социальной выплаты</t>
  </si>
  <si>
    <t>Представление в установленный срок и по установленным формам отчетов о ходе выполнения мероприятий подпрограммы</t>
  </si>
  <si>
    <t>Обеспечение жильем детей-сирот и детей, оставшихся без попечения родителей, а также лиц из их числа</t>
  </si>
  <si>
    <t xml:space="preserve">Выявление детей-сирот и детей, оставшихся без попечения родителей, а также лиц из их числа,  установление факта невозможности их проживания в ранее занимаемых жилых помещениях, формирование списка по обеспечению жилыми помещениями по договорам найма специализированных жилых помещений за счет средств бюджета Московской области  городскому округу  Реутов </t>
  </si>
  <si>
    <t>Оказание государственной поддержки в решении жилищной проблемы детей-сирот и детей, оставшихся без попечения родителей, а также лиц из их числа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</si>
  <si>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оставшимся без попечения родителей, а также лицам из их числа по договорам найма специализированных жилых помещений  </t>
  </si>
  <si>
    <t>Предоставление жилых помещений детям-сиротам, оставшимся без попечения родителей, а также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</si>
  <si>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</si>
  <si>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</si>
  <si>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 xml:space="preserve">Оказание государственной поддержки по обеспечению жильем отдельных категорий граждан, установленных Федеральным законом от 12 января 1995 года № 5-ФЗ «О ветеранах» и от 24 ноября 1995 года № 181-ФЗ «О социальной защите инвалидов в Российской Федерации»,  в соответствии с Федеральным законом от 08.12.2010 № 342-ФЗ «О внесении изменений в Федеральный закон «О статусе военнослужащих» и об обеспечении жилыми помещениями некоторых категорий граждан», в соответствии с Указом Президента Российской Федерации от 7 мая 2008 года № 714 «Об обеспечении жильем ветеранов Великой Отечественной войны 1941-1945 годов», </t>
  </si>
  <si>
    <t>Включение в Сводный список  1,2</t>
  </si>
  <si>
    <t>Приобретение жилых помещений на первичном и вторичном рынках с целью улучшения жилищных условий отдельных категорий граждан, установленных Федеральным законом от 12 января 1995 года № 5-ФЗ «О ветеранах» и от 24 ноября 1995 года № 181-ФЗ «О социальной защите инвалидов в Российской Федерации»,  в соответствии с Федеральным законом от 08.12.2010 № 342-ФЗ «О внесении изменений в Федеральный закон «О статусе военнослужащих» и об обеспечении жилыми помещениями некоторых категорий граждан», в соответствии с Указом Президента Российской Федерации от 7 мая 2008 года № 714 «Об обеспечении жильем ветеранов Великой Отечественной войны 1941-1945 годов».</t>
  </si>
  <si>
    <t>Задача 2 Контроль за ходом реализации подпрограммы</t>
  </si>
  <si>
    <t xml:space="preserve">Мероприятие 1. Подготовка отчетов о ходе реализации подпрограммы и представление их в Министерство </t>
  </si>
  <si>
    <t xml:space="preserve">Комплексное освоение земельных участков в целях жилищного строительства и развитие
застроенных территорий
</t>
  </si>
  <si>
    <t>Создание условий для развития рынка доступного жилья, развития жилищного строительства, в том числе строительство жилья экономического класса, включая малоэтажное строительство</t>
  </si>
  <si>
    <t>Обеспечение защиты прав граждан на жилище</t>
  </si>
  <si>
    <t xml:space="preserve">Улучшение жилищных условий семей, имеющих семь и более детей </t>
  </si>
  <si>
    <t xml:space="preserve">Выполнение 100%. многодетной семьей приобретено жилое помещение
</t>
  </si>
  <si>
    <t>Признание семей, имеющих семь и более детей, нуждающимися в жилых помещениях</t>
  </si>
  <si>
    <t>Признание семей, имеющих семь и более детей, участниками Подпрограммы</t>
  </si>
  <si>
    <t xml:space="preserve">Представление государственному заказчику списка семей, имеющих семь и более детей, - участников Подпрограммы, претендентов на получение жилищной субсидии </t>
  </si>
  <si>
    <t>Порядок определения размера жилищной субсидии</t>
  </si>
  <si>
    <t>Порядок предоставления и расходования межбюджетных трансфертов из бюджета Московской области бюджетам муниципальных образований</t>
  </si>
  <si>
    <t>Выдача семьям, имеющих семь и более детей, свидетельств</t>
  </si>
  <si>
    <t>Предоставление жилищных субсидий семьям, имеющим семь и более детей, на приобретение жилого помещения или строительство индивидуального жилого дома</t>
  </si>
  <si>
    <t>Организация работы по выдаче свидетельств о праве на получение жилищной субсидии на приобретение жилого помещения или строительство индивидуального жилого дома.</t>
  </si>
  <si>
    <t xml:space="preserve">Предоставление жилищных субсидий семьям, имеющим семь и более детей, на приобретение жилого помещения или строительство индивидуального жилого дома.   </t>
  </si>
  <si>
    <t xml:space="preserve">многодетной семьей приобретено жилое помещение
</t>
  </si>
  <si>
    <t>Предоставление средств выплаты участникам подпрограммы.</t>
  </si>
  <si>
    <t xml:space="preserve"> Муниципальная программа городского округа Реутов Московской области «Жилище» на 2015-2019 годы</t>
  </si>
  <si>
    <t>«Экология и охрана окружающей среды» городского округа Реутов Московской области на 2015-2019г.г.»</t>
  </si>
  <si>
    <t xml:space="preserve">Выполнение на 100 %
</t>
  </si>
  <si>
    <t>Организация лабораторного контроля за выбросами в атмосферный воздух загрязняющих веществ</t>
  </si>
  <si>
    <t>Организация лабораторного контроля за состоянием открытых водоемов, почвы</t>
  </si>
  <si>
    <t>Получение специализированной информации о загрязнении окружающей среды, атмосферного воздуха, почвы, поверхностных водных объектов) в пределах муниципального образования</t>
  </si>
  <si>
    <t>Проведение семинаров для учителей школ города, врачей, работников дошкольных учреждений, руководителей промпредприятий.</t>
  </si>
  <si>
    <t xml:space="preserve">Выполнение на 100%
</t>
  </si>
  <si>
    <t>Проведение смотров, конкурсов, викторин по теме охраны окружающей среды в школах города и детских дошкольных учреждениях.</t>
  </si>
  <si>
    <t>Проведение городских экологических акций и мероприятий на территории города.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</si>
  <si>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</si>
  <si>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</si>
  <si>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Выполнено на 98,08 %</t>
  </si>
  <si>
    <t>Организация муниципального управления на 2015-2019 годы</t>
  </si>
  <si>
    <t xml:space="preserve">Выполнено на 100 %
</t>
  </si>
  <si>
    <t>Совершенствование мотивации муниципальных служащих</t>
  </si>
  <si>
    <t>Повышение обеспечения эффективности деятельности органов местного самоуправления, в том числе оформление МФЦ в соответствии с требованиями единого фирменного стиля</t>
  </si>
  <si>
    <t xml:space="preserve">Выполнено на 99,98 %
</t>
  </si>
  <si>
    <t>Развитие архивного дела в городском округе Реутов на 2015-2019 годы</t>
  </si>
  <si>
    <t xml:space="preserve"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 </t>
  </si>
  <si>
    <t>Содержание и оборудование средствами хранения, учета и использования архивных документов</t>
  </si>
  <si>
    <t>Развитие информационно-коммуникационных технологий для повышения эффективности процессов управления и создания благоприятных условий жизни и ведения бизнеса в городском округе Реутов на 2015-2019 годы</t>
  </si>
  <si>
    <t xml:space="preserve">Выполнено на 99,94 %
</t>
  </si>
  <si>
    <t>Приобретение, техническое обслуживание и ремонт компьютерного и сетевого оборудования, организационной техники</t>
  </si>
  <si>
    <t>Поставка оборудования для оценки качества предоставления государственных и муниципальных услуг</t>
  </si>
  <si>
    <t>Поставка компьютерного, сетевого оборудования и организационной техники</t>
  </si>
  <si>
    <t>Обслуживание компьютерного, сетевого оборудования и организационной техники</t>
  </si>
  <si>
    <t>Мероприятие 1.1.4</t>
  </si>
  <si>
    <t>Обслуживание телефонной станции Cisco</t>
  </si>
  <si>
    <t>Мероприятие 1.1.5</t>
  </si>
  <si>
    <t>Заправка картриджей для отделов Администрации</t>
  </si>
  <si>
    <t>Мероприятие 1.1.6</t>
  </si>
  <si>
    <t>Поставка оперативного запоминающего устройства для серверов виртуализации</t>
  </si>
  <si>
    <t>Мероприятие 1.1.7</t>
  </si>
  <si>
    <t>Поставка СКУД для Администрации города Реутов</t>
  </si>
  <si>
    <t>Приобретение специализированных локальных прикладных программных продуктов, обновлений к ним, а также прав доступа к справочным и информационным банкам данных (СПС, бухгалтерский и кадровый учет)</t>
  </si>
  <si>
    <t>Создание, модернизация, развитие и техническое обслуживание локальных вычислительных сетей (ЛВС)</t>
  </si>
  <si>
    <t>Приобретение прав использования на рабочих местах работников стандартного пакета лицензионного базового общесистемного и прикладного лицензионного программного обеспечения</t>
  </si>
  <si>
    <t>Подключение к единой интегрированной мультисервисной телекоммуникационной сети Правительства Московской области и обеспечения работы в ней</t>
  </si>
  <si>
    <t>Создание, развитие и техническое обслуживание единой инфраструктуры информационно-технологического обеспечения функционирования информационных систем</t>
  </si>
  <si>
    <t>Мероприятие 2.2.1</t>
  </si>
  <si>
    <t>Техническое обслуживание ЕИС УГИ</t>
  </si>
  <si>
    <t>Мероприятие 2.2.2</t>
  </si>
  <si>
    <t>Создание, развитие и обслуживание информационных систем</t>
  </si>
  <si>
    <t>Формирование и предоставление информационно-статистической информации</t>
  </si>
  <si>
    <t xml:space="preserve">Выполнено на 99,77%
</t>
  </si>
  <si>
    <t>Оказание услуг по аренде канала связи</t>
  </si>
  <si>
    <t xml:space="preserve">Выполнено на 99,99%
</t>
  </si>
  <si>
    <t>Техническое обслуживание мультимедийного комплекса ДВЦ</t>
  </si>
  <si>
    <t>Оказание услуг по обслуживание официального сайта города Реутов</t>
  </si>
  <si>
    <t>Приобретение антивирусного программного обеспечения для защиты компьютерного оборудования, используемого на рабочих местах работников</t>
  </si>
  <si>
    <t>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в том числе шифровальных (криптографических) средств защиты информации, содержащихся в муниципальных информационных системах</t>
  </si>
  <si>
    <t>Обеспечение работников органов местного самоуправления городского округа Реутов средствами электронной подписи</t>
  </si>
  <si>
    <t>Создание ключа электронной подписи и квалифицированного сертификата ключа проверки электронной подписи Пользователя Удостоверяющего центра для работы в системе СМЭВ, сертификата электронной подписи для электронного взаимодействия с Федеральной службой государственной регистрации, кадастра и картографии (Росреестром)</t>
  </si>
  <si>
    <t xml:space="preserve">Выполнено на 100%
</t>
  </si>
  <si>
    <t>Поставка лицензий на право использования СКЗИ «КриптоПро CSP» версия 3.9 на одном рабочем месте MS Windows для обеспечения работников органов местного самоуправления городского округа Реутов средствами электронной подписи</t>
  </si>
  <si>
    <t>Приобретение услуг по защите информации (разработка нормативно-методической документации, организационно-распорядительной документации, проектных решений, повышение квалификации работников, проведение контроля эффективности и т.п.) и аттестации на соответствие требованиям по безопасности информации информационных систем (декларации о соответствии требованиям по безопасности персональных данных)</t>
  </si>
  <si>
    <t>Оказание услуг по проведению периодического контроля соответствия систем защиты информации объекта информатизации и объекта вычислительной техники Администрации города Реутов требованиям безопасности информации</t>
  </si>
  <si>
    <t>Развитие, модернизация и техническая поддержка систем электронного документооборота и ведения электронного архива (СЭД)</t>
  </si>
  <si>
    <t>Мероприятие 4.1.1</t>
  </si>
  <si>
    <t>Оказание услуг по обслуживанию СЭД "Дело-WEB"</t>
  </si>
  <si>
    <t>Мероприятие 4.1.2</t>
  </si>
  <si>
    <t>Поставка программного обеспечения для подсистемы iEOS - "Рабочее место руководителя на iPad"</t>
  </si>
  <si>
    <t>Внедрение и консультационная поддержка межведомственной системы электронного документооборота Московской области в органах местного самоуправления города Реутов</t>
  </si>
  <si>
    <t>Обеспечение использования в деятельности ОМСУ муниципального образования Московской области ГАСУ МО</t>
  </si>
  <si>
    <t>Разработка и публикация первоочередных наборов открытых данных на официальном сайте городского округа Реутов</t>
  </si>
  <si>
    <t>Разработка, развитие и техническая поддержка автоматизированных систем управления бюджетными процессами органов местного самоуправления городского округа Реутов</t>
  </si>
  <si>
    <t>Разработка системы информирования населения о мероприятиях жизни города</t>
  </si>
  <si>
    <t>Перевод уникальных муниципальных услуг в электронный вид на РПГУ МО</t>
  </si>
  <si>
    <t>Внедрение и консультационная поддержка ИС УНП МО для взаимодействия с государственной информационной системой о государственных и муниципальных платежах</t>
  </si>
  <si>
    <t>Внедрение и консультационная поддержка информационных систем, предназначенных для автоматизации муниципальных функций</t>
  </si>
  <si>
    <t>Перевод уникальных муниципальных услуг в АИС МФЦ</t>
  </si>
  <si>
    <t>Внедрение и консультационная поддержка информационных систем, предназначенных для автоматизации деятельности МФЦ</t>
  </si>
  <si>
    <t>Мероприятие 6.6</t>
  </si>
  <si>
    <t>Внедрение и консультационная поддержка информационных систем, предназначенных для автоматизации муниципальных услуг</t>
  </si>
  <si>
    <t>Мероприятие 6.7</t>
  </si>
  <si>
    <t>Внедрение и консультационная поддержка ИС РГУ</t>
  </si>
  <si>
    <t>Мероприятие 6.8</t>
  </si>
  <si>
    <t>Ведение реестров и типовых процессов</t>
  </si>
  <si>
    <t>Мероприятие 6.9</t>
  </si>
  <si>
    <t>Автоматизация муниципальных услуг</t>
  </si>
  <si>
    <t>Внедрение и консультационная поддержка отраслевых сегментов РГИС МО</t>
  </si>
  <si>
    <t>Обеспечение общеобразовательных организаций доступом к сети Интернет</t>
  </si>
  <si>
    <t>Мероприятие 8.2</t>
  </si>
  <si>
    <t>Приобретение мультимедийного оборудования для использования электронных образовательных ресурсов в общеобразовательных организациях</t>
  </si>
  <si>
    <t>Мероприятие 8.3</t>
  </si>
  <si>
    <t>Выполнение работ по созданию резервной копии информационной системы «Барс.Web-Электронная школа» и настройке программного балансировщика нагрузки для данной информационной системы</t>
  </si>
  <si>
    <t>Мероприятие 8.4</t>
  </si>
  <si>
    <t>Выполнение работ по конвертации и переносу данных из информационной системы «Барс.Web-Электронная школа» версии 1.2.0.0 в версию 1.18.8</t>
  </si>
  <si>
    <t>Мероприятие 8.5</t>
  </si>
  <si>
    <t>Аренда виртуального сервера для размещения резервной копии информационной системы «Барс.Web-Электронная школа» на срок 12 месяцев</t>
  </si>
  <si>
    <t>Создание условий для размещения радиоэлектронных средств на земельных участках в границах муниципальных образований</t>
  </si>
  <si>
    <t>Создание условий для размещения радиоэлектронных средств на зданиях и сооружениях в границах муниципальных образований</t>
  </si>
  <si>
    <t>Инвентаризация кабельной канализации на территории Московской области и постановка кабельной канализации на балансовый учет</t>
  </si>
  <si>
    <t>Создание условий доступа операторам связи в многоквартирные дома и подключение подъездного видеонаблюдения</t>
  </si>
  <si>
    <t>Формирование реестра операторов связи, оказывающих услуги по предоставлению широкополосного доступа в информационно-телекоммуникационную сеть «Интернет» на территории Московской области</t>
  </si>
  <si>
    <t>Развитие муниципальной службы в муниципальном образовании городской округ Реутов Московской области на 2015-2019 годы</t>
  </si>
  <si>
    <t>Развитие нормативной правовой базы по вопросам муниципальной службы.</t>
  </si>
  <si>
    <t xml:space="preserve">Работа ведется в соответствии с Планом подготовки НПА
</t>
  </si>
  <si>
    <t xml:space="preserve">Разработка плана мероприятий по противодействию коррупции - ежегодно. </t>
  </si>
  <si>
    <t xml:space="preserve">Работа ведется в соответствии с Планом противодействия коррупции
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</si>
  <si>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актами.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</si>
  <si>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коррупции.</t>
  </si>
  <si>
    <t>Организация работы по назначению на муниципальную службу</t>
  </si>
  <si>
    <t xml:space="preserve">Мероприятия проводятся в соответствии с Положением об отделе муниципальной службы и кадров и должностными инструкциями сотрудников отдела
</t>
  </si>
  <si>
    <t>Организация работы по проведению аттестации муниципальных служащих.</t>
  </si>
  <si>
    <t>Ведение кадровой работы.</t>
  </si>
  <si>
    <t>Консультирование муниципальных служащих по правовым и иным вопросам прохождения муниципальной службы.</t>
  </si>
  <si>
    <t>Представление информации в Реестр сведений о составе муниципальных служащих Московской области.</t>
  </si>
  <si>
    <t>Организация работы по исчислению стажа муниципальной службы.</t>
  </si>
  <si>
    <t>Своевременная и качественная подготовка и предоставление отчетных данных.</t>
  </si>
  <si>
    <t>Организация работы по присвоению классных чинов.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</si>
  <si>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пенсию.</t>
  </si>
  <si>
    <t>Организация работы по прохождению диспансеризации муниципальными служащими.</t>
  </si>
  <si>
    <t>Организация работы по повышению квалификации муниципальных служащих.</t>
  </si>
  <si>
    <t>Управление муниципальным имуществом и земельными ресурсами на 2015-2019 годы</t>
  </si>
  <si>
    <t>Оценка рыночной стоимости объектов, выполнение работ по технической инвентаризации и изготовлению технических паспортов и технических планов на объекты недвижимости, инвентаризация объектов, прочие услуги</t>
  </si>
  <si>
    <t>Обеспечение многодетных семей городского округа Реутов земельными участками с соответствующей инфраструктурой</t>
  </si>
  <si>
    <t>Выполнение работ по топографической съемке и разработке проекта межевания территории и постановке земельных участков на ГКУ</t>
  </si>
  <si>
    <t>Обеспечение эксплуатации и содержание муниципального имущества</t>
  </si>
  <si>
    <t>Выполнение работ по описанию и внесению в государственный кадастр недвижимости границ территориальных зон, установленных Правилами землепользования и застройки территории города Реутов Московской области (площадь территории 899 га)</t>
  </si>
  <si>
    <t>Разработка, внедрение и обслуживание системы автоматизации управления муниципальным имуществом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</si>
  <si>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2015-2019 годы</t>
  </si>
  <si>
    <t>Реализация общесистемных мер по повышению качества и доступности государственных и муниципальных услуг, совершенствованию муниципального контроля</t>
  </si>
  <si>
    <t xml:space="preserve">Финансирование не предусмотрено	
</t>
  </si>
  <si>
    <t xml:space="preserve">Приведение нормативных правовых актов органа местного самоуправления Московской области в соответствие с требованиями Федерального закона от 27.07.2010 №210-ФЗ </t>
  </si>
  <si>
    <t>Актуализация Перечня услуг, которые являются необходимыми и обязательными для предоставления органами местного самоуправления Московской области муниципальных услуг и предоставляются организациями, участвующими в предоставлении муниципальных услуг</t>
  </si>
  <si>
    <t xml:space="preserve">Разработка и утверждение положений об осуществлении отдельных видов контроля </t>
  </si>
  <si>
    <t>Анализ сложившейся практики осуществления контрольных и разрешительных функций (услуг). Подготовка предложений по совершенствованию муниципального контроля</t>
  </si>
  <si>
    <t xml:space="preserve">Оптимизация предоставления муниципальных услуг, обеспечение экстерриториальности предоставления услуг, предоставление по жизненным ситуациям, организация взаимодействия органов местного самоуправления Московской области с многофункциональными центрами в электронном виде без дублирования документов на бумажных </t>
  </si>
  <si>
    <t xml:space="preserve">Организация мониторинга качества и доступности предоставления муниципальных услуг, в том числе по принципу «одного окна», осуществления контрольных функций </t>
  </si>
  <si>
    <t>Мероприятие 1.1.6.1</t>
  </si>
  <si>
    <t>Оперативный мониторинг качества и доступности предоставления муниципальных услуг, в том числе по принципу "одного окна"</t>
  </si>
  <si>
    <t xml:space="preserve">Создание и развитие системы оценки регулирующего воздействия в деятельности  органов местного самоуправления муниципального образования </t>
  </si>
  <si>
    <t>Мероприятие 1.1.8</t>
  </si>
  <si>
    <t>Реализация пилотных проектов по внедрению процедуры оценки регулирующего воздействия в деятельность органов местного самоуправления муниципального образования Московской области</t>
  </si>
  <si>
    <t>Создание и развитие системы предоставления государственных и муниципальных услуг по принципу "одного окна", в том числе на базе многофункциональных центров предоставления государственных и муниципальных услуг</t>
  </si>
  <si>
    <t>Создание и развитие МФЦ, в том числе УРМ</t>
  </si>
  <si>
    <t>Организация мобильного выездного обслуживания заявителей МФЦ</t>
  </si>
  <si>
    <t>Мероприятие 2.1.3</t>
  </si>
  <si>
    <t>Создание условий для обеспечения инвалидам беспрепятственного и комфортного обслуживания в МФЦ</t>
  </si>
  <si>
    <t>Обеспечение деятельности МФЦ</t>
  </si>
  <si>
    <t>Оплата труда и начисления на выплаты по оплате труда специалистов и руководителей МФЦ</t>
  </si>
  <si>
    <t>Материально-техническое обеспечение деятельности МФЦ</t>
  </si>
  <si>
    <t>Оказание юридических услуг</t>
  </si>
  <si>
    <t xml:space="preserve">Выполнено на 99,89%
</t>
  </si>
  <si>
    <t>Подпрограмма 7</t>
  </si>
  <si>
    <t>Информирование населения о деятельности органов местного самоуправления городского округа Реутов на 2015-2019 годы</t>
  </si>
  <si>
    <t>Освещение деятельности органов местного самоуправления городского округа Реутов Московской области в печатных средствах массовой информации городского округа Реутов</t>
  </si>
  <si>
    <t>Осуществление взаимодействия органов местного самоуправления и печатными СМИ в области подписки, доставки и распространения  тиражей печатных изданий</t>
  </si>
  <si>
    <t>Размещение материалов о деятельности органов местного самоуправления нормативно-правовых актов  и иной официальной информации городского округа Реутов на полосах  печатных СМИ выходящих на территории городского округа Реутов</t>
  </si>
  <si>
    <t>Подготовка специального выпуска печатных СМИ, выходящих на территории городского округа Реутов, посвященного памятным датам</t>
  </si>
  <si>
    <t>Освещение деятельности органов местного самоуправления городского округа Реутов Московской области в электронных  средствах массовой информации городского округа Реутов</t>
  </si>
  <si>
    <t>Информирование населения о деятельности органов местного самоуправления городского округа Реутов Московской области по средствам печатной продукции</t>
  </si>
  <si>
    <t xml:space="preserve">Выполнено на 100%. Заключен гражданско-правовой договор от 
08.02.2016 № 2016.40903.46
</t>
  </si>
  <si>
    <t>Информирование населения о деятельности органов местного самоуправления посредством социальной рекламы на баннерах конструкциях наружной рекламы.</t>
  </si>
  <si>
    <t xml:space="preserve">Выполнено на 100%.
Заключен Муниципальный контракт на оказание услуг 
 изготовлению, монтажу и демонтажу баннеров от 03 февраля 2016 года  № 2016.21867 
</t>
  </si>
  <si>
    <t>Информирование населения городского округа Реутов Московской области об основных событиях социально-экономического развития и общественно-политической жизни посредством размещения социальной рекламы на наружных рекламных конструкциях</t>
  </si>
  <si>
    <t xml:space="preserve">Выполнено на 100%.
Заключен Муниципальный контракт на оказание услуг по изготовлению, монтажу и демонтажу баннеров от 03 февраля 2016 года  № 2016.21867 
</t>
  </si>
  <si>
    <t>Оформление наружного информационного пространства городского округа Реутов Московской области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</t>
  </si>
  <si>
    <t xml:space="preserve">Выполнено на 100%.
Заключен Муниципальный контракт на оказание услуг по изготовлению, монтажу и демонтажу баннеров от 03 февраля 2016 года  № 2016.21867 . Заключен муниципальный контракт на оказание услуг по изготовлению флагов из текстиля от  31.03.20116 № 64-х.
</t>
  </si>
  <si>
    <t>Демонтаж незаконно установленных рекламных конструкций, не соответствующих утвержденной схеме размещения рекламных конструкций на территории пространства городского округа Реутов и внесение изменений в схему размещения рекламных конструкций на территории городского округа Реутов Московской области при обстоятельствах инфраструктурного и имущественного характера</t>
  </si>
  <si>
    <t xml:space="preserve">Выполнено на 100%.
Заключен муниципальный контракт Выполнение работ по демонтажу незаконно установленных 
рекламных конструкций, не соответствующих утвержденной схеме размещения рекламных конструкций на территории пространства городского округа Реутов Московской области.  
№ 59-х от 21.03.2016  
</t>
  </si>
  <si>
    <t>Подпрограмма 8</t>
  </si>
  <si>
    <t>Управление муниципальными финансами на 2015-2019 годы</t>
  </si>
  <si>
    <t>Осуществление краткосрочного планирования поступления доходов в бюджет городского округа Реутов</t>
  </si>
  <si>
    <t>Установление ответственности за выполнение плана по мобилизации доходов городского округа Реутов со стороны главных администраторов доходов бюджета городского округа Реутов</t>
  </si>
  <si>
    <t>Утверждение (совершенствование) Методики прогнозирования доходов бюджета городского округа Реутов</t>
  </si>
  <si>
    <t>Разработка критериев по введению новых (увеличению существующих) расходных обязательств</t>
  </si>
  <si>
    <t>Утверждение планов повышения эффективности бюджетных расходов</t>
  </si>
  <si>
    <t>Утверждение Порядка предоставления отчетности о деятельности и долговых обязательствах муниципальных унитарных предприятий и организаций, доля уставного капитала в которых принадлежит городскому округу Реутов.</t>
  </si>
  <si>
    <t>Обеспечение своевременности и полноты исполнения долговых обязательств</t>
  </si>
  <si>
    <t>Проведение оценки действующих долговых обязательств городского округа Реутов, в том числе с группировкой по видам заимствований, сроком их  погашения за последних три отчетных года и текущий финансовый год</t>
  </si>
  <si>
    <t>Проведение анализа графика платежей по погашению долговых обязательств городского округа Реутов с учетом оценки возможности погашения действующих  и новых планируемых заимствований</t>
  </si>
  <si>
    <t>Проведение мониторинга условий предоставления кредитных ресурсов коммерческими банками</t>
  </si>
  <si>
    <t>Принятие Порядка об осуществлении рефинансирования муниципалитетом действующих долговых обязательств в целях улучшения существующих условий заимствований и снижения стоимости заимствований.</t>
  </si>
  <si>
    <t>Подпрограмма 9</t>
  </si>
  <si>
    <t>Обеспечение инфраструктуры органов местного самоуправления городского округа Реутов на 2015-2019 годы</t>
  </si>
  <si>
    <t>Содержание (эксплуатация) имущества, находящегося в государственной (муниципальной) собственности</t>
  </si>
  <si>
    <t>Организация  и осуществление транспортного обслуживания должностных лиц в случаях, установленных нормативными правовыми актами РФ, органов местного самоуправления</t>
  </si>
  <si>
    <t>Организация мероприятий</t>
  </si>
  <si>
    <t>Централизация закупок городского округа Реутов</t>
  </si>
  <si>
    <t xml:space="preserve">Выполнено на 100 %
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</si>
  <si>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</si>
  <si>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</si>
  <si>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Подпрограмма 10</t>
  </si>
  <si>
    <t xml:space="preserve">Выполнено в полном объеме
</t>
  </si>
  <si>
    <t>Разработка нормативов градостроительного проектирования городского округа Реутов Московской области</t>
  </si>
  <si>
    <t xml:space="preserve">Разработан и находится на утверждении
</t>
  </si>
  <si>
    <t>Разработка проекта концепции по формированию архитектурно-художественного облика и уникального  единого стиля городской среды</t>
  </si>
  <si>
    <t>Разработка проектной документации по благоустройству пешеходного пространства улицы Победы в границах улица Ленина – проспект Мира</t>
  </si>
  <si>
    <t xml:space="preserve">Выполнено в полном объеме договор №86-х от 28.04.2016
</t>
  </si>
  <si>
    <t>Разработка проектной документации по благоустройству территории примыкающей к городскому пруду</t>
  </si>
  <si>
    <t>Разработка проектной документации по благоустройству пешеходной улицы Юбилейный проспект</t>
  </si>
  <si>
    <t>Разработка Генерального плана городского округа Реутов Московской области</t>
  </si>
  <si>
    <t>Проведение публичных слушаний и утверждение документации по градостроительству и зонированию (правил землепользования и застройки территории)</t>
  </si>
  <si>
    <t>Приведение в порядок благоустроенных пешеходных улиц и общественных пространств</t>
  </si>
  <si>
    <t>Приведение в порядок рекламно-информационных конструкций, не капитальных объектов, участков прилегающих железнодорожной станции "Реутово"</t>
  </si>
  <si>
    <t>Мероприятие 7.2</t>
  </si>
  <si>
    <t>Приведение в порядок рекламно-информационных конструкций, не капитальных объектов,участков прилегающих территорий и ограждений, расположенных вдоль Горьковского шоссе</t>
  </si>
  <si>
    <t>Мероприятие 7.3</t>
  </si>
  <si>
    <t>Приведение в порядок рекламно-информационных конструкций, не капитальных объектов, участков прилегающих территорий и ограждений, расположенных вдоль МКАД</t>
  </si>
  <si>
    <t>Мероприятие 7.4</t>
  </si>
  <si>
    <t>Приведение в порядок рекламно-информационных конструкций, не капитальных объектов, участков прилегающих территорий и ограждений, расположенных вдоль Носовихинского шоссе</t>
  </si>
  <si>
    <t>Мероприятие 7.5</t>
  </si>
  <si>
    <t>Приведение в порядок по приведению информационно-рекламных конструкций в соответствии с концепцией информационно-рекламного оформления (нового рекламного облика) главной улицы Победы</t>
  </si>
  <si>
    <t>Мероприятие 7.6</t>
  </si>
  <si>
    <t>Приведение в порядок по приведению информационно-рекламных конструкций в соответствии с концепцией информационно-рекламного оформления (нового рекламного облика) главной улица Ленина</t>
  </si>
  <si>
    <t xml:space="preserve">Выполнено на 99 %
</t>
  </si>
  <si>
    <t>Выполнено на 100%. Заключен Муниципальный контракт на оказание услуг по подписке, доставке периодических печатных изданий "Ежедневные новости. Подмосковье" и "Наше Подмосковье Север Юг Запад Восток" на 2016 год № 2015.562588. Заключен договор на подписку на ежемесячный общественно-деловой журнал «Подмосковье» от 27 января 2016 года № 18-х. Заключен договор на подписку на общественно-политическую еженедельную газету «РЕУТ» от 31 декабря 2015 года № 356-х. Заключен муниципальный контракт на оказание услуг по опубликованию официальных и иных материалов по заданию муниципального заказчика от «08» января 2016 г. № 1-х. Заключен муниципальный контракт 
на оказание услуг по опубликованию официальных и иных материалов по заданию муниципального заказчика от «03» марта 2016 г. №2016.75610.</t>
  </si>
  <si>
    <t>Выполнено на 100%.  Заключен муниципальный контракт на оказание услуг по опубликованию официальных и иных материалов по заданию муниципального заказчика от «08» января 2016 г. № 1-х.
Заключен муниципальный контракт по опубликованию официальных и иных материалов по заданию муниципального заказчика от 31.03.2016</t>
  </si>
  <si>
    <t>Выполнено на 100%. Заключен договор на оказание услуг по подготовке и доставке специального выпуска 
еженедельной газеты 
«Реут» посвящённого празднованию Великой Победы от 05.05.2016 № 95-х. Заключен договор на оказание услуг по 
подготовке и доставке специального выпуска газеты направленного на информирование населения об организации, подготовке и проведению выборов № 2017-х от 12.09.2016. Заключен договор на оказание услуг по подготовке специального выпуска газеты, посвящённого празднованию Дня города Реутов № 206-х от 12.09.2016</t>
  </si>
  <si>
    <t xml:space="preserve"> Территориальное развитие (градостроительство и землеустройство) на 2015-2019 годы</t>
  </si>
  <si>
    <t>Муниципальное управление на 2015-2019 годы</t>
  </si>
  <si>
    <t>Выполнено на 99,88 %</t>
  </si>
  <si>
    <t>Проведение комплекса организационно-правовых мероприятий по управлению энергосбережением, в том числе создание системы показателей, характеризующих энергетическую эффективность при производстве, передаче и потреблении энергетических ресурсов, их мониторинга, а также сбора и анализа информации об энергоёмкости экономики территории</t>
  </si>
  <si>
    <t>Информационные мероприятия по положениям Федерального законодательства в области энергосбережения.</t>
  </si>
  <si>
    <t>Модернизация систем уличного освещения</t>
  </si>
  <si>
    <t>Софинансирование работ по установке общедомовых приборов учета энергетических ресурсов (пропорционально доли муниципальной собственности)</t>
  </si>
  <si>
    <t xml:space="preserve">
	Выполнено 100%
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</si>
  <si>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</si>
  <si>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</si>
  <si>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 xml:space="preserve">финансирование не предусмотрено
</t>
  </si>
  <si>
    <t>Установка индивидуальных приборов учета в муниципальных квартирах (электроэнергии)</t>
  </si>
  <si>
    <t>Нормирование и установление обоснованных лимитов потребления энергетических ресурсов</t>
  </si>
  <si>
    <t>Энергосбережение и повышение энергетической эффективности</t>
  </si>
  <si>
    <t>«Энергосбережение и повышение энергетической эффективности», на 2015-2019 годы</t>
  </si>
  <si>
    <t xml:space="preserve">	Выполнено 100%
</t>
  </si>
  <si>
    <t xml:space="preserve">Исполнение 99,93%.  Экономия в результате проведения торгов
</t>
  </si>
  <si>
    <t xml:space="preserve">Выполнено 97,46%. Отремонтировано и оборудовано 2 спортивные площадки для силовой гимнастики
</t>
  </si>
  <si>
    <t xml:space="preserve">Выполнено 97,55%. Отремонтировано и оборудовано 2 спортивные площадки для силовой гимнастики
</t>
  </si>
  <si>
    <t xml:space="preserve">Выполнено 97,44%. Отремонтировано и оборудовано 2 спортивные площадки для силовой гимнастики
</t>
  </si>
  <si>
    <t xml:space="preserve">Выполнено 98,71%
</t>
  </si>
  <si>
    <t>Выполнено на 83,83%</t>
  </si>
  <si>
    <t>Выполнено на 90,5 %</t>
  </si>
  <si>
    <t>Выполнено на 27,82  %</t>
  </si>
  <si>
    <t xml:space="preserve">Выполнено 99,71 %
</t>
  </si>
  <si>
    <t xml:space="preserve">Выполнено 99,99 %
</t>
  </si>
  <si>
    <t>Выполнено на 59 %</t>
  </si>
  <si>
    <t xml:space="preserve">Мероприятие выполнено на 98,71 %
</t>
  </si>
  <si>
    <t xml:space="preserve">Выполнение 74,44% Реализация денежных средств не предусмотрена, в связи с отсутствием чрезвычайных ситуаций
</t>
  </si>
  <si>
    <t>Выполнено 98,59 %</t>
  </si>
  <si>
    <t>выполнено 98,54 %</t>
  </si>
  <si>
    <t>выполнено 74,53 %</t>
  </si>
  <si>
    <t xml:space="preserve">выполнено на 98,99 %
</t>
  </si>
  <si>
    <t xml:space="preserve">Выполнено 99,95  %
</t>
  </si>
  <si>
    <t xml:space="preserve">Выполнение 99,69%
</t>
  </si>
  <si>
    <t xml:space="preserve">Выполнение 99,91 %
</t>
  </si>
  <si>
    <t xml:space="preserve">Выполнение 95,73 %
</t>
  </si>
  <si>
    <t xml:space="preserve">Выполнение 94,27 %
</t>
  </si>
  <si>
    <t xml:space="preserve">Выполнение 96,32 %
</t>
  </si>
  <si>
    <t>Выполнено на 99,99 %</t>
  </si>
  <si>
    <t xml:space="preserve">выполнено 99,96 %
</t>
  </si>
  <si>
    <t xml:space="preserve">выполнено 94,3%
</t>
  </si>
  <si>
    <t xml:space="preserve">Выполнено 98,96 %
</t>
  </si>
  <si>
    <t xml:space="preserve">выполнено на 97,46 %
</t>
  </si>
  <si>
    <t xml:space="preserve">выполнено на 99,97 %
</t>
  </si>
  <si>
    <t>выполнено 97,6 %</t>
  </si>
  <si>
    <t xml:space="preserve">Выполнено на 99,99 %
</t>
  </si>
  <si>
    <t xml:space="preserve">Выполнено на 99,03%
</t>
  </si>
  <si>
    <t xml:space="preserve">Выполнено на 98.98 %
</t>
  </si>
  <si>
    <t xml:space="preserve">Выполнено на 98,3%
</t>
  </si>
  <si>
    <t xml:space="preserve">Заключен муниципальный контракт №99-х от 10.05.20. Проект Стратегии находится на согласовании в Министерстве образования и науки РФ.Оплата работ будет произведена «по факту» на основании актов выполненных работ
</t>
  </si>
  <si>
    <t xml:space="preserve">Выполнено на 0%. Заключен муниципальный контракт №99-х от 10.05.20. Проект Стратегии находится на согласовании в Министерстве образования и науки РФ.Оплата работ будет произведена «по факту» на основании актов выполненных работ
</t>
  </si>
  <si>
    <t xml:space="preserve">Выполнено 89,23 % Произошло сокращение объема межбюджетных трансфертов на 10 процентов из федерального бюджета
</t>
  </si>
  <si>
    <t xml:space="preserve">Выполнено 89,23 %. Произошло сокращение объема межбюджетных трансфертов на 10 процентов из федерального бюджета
</t>
  </si>
  <si>
    <t>Выполнено на 27,46 %. Лицензия на образовательную деятельность для частной общеобразовательной организации была была получена 28 ноября 2016 года, а планировали с 01 сентября 2016 года</t>
  </si>
  <si>
    <t>выполнено 85,81 %. Экономия денежных средств произошла за счет уменьшения численности получателей выплат, пособий и компенсаций по сравнению с запланированной</t>
  </si>
  <si>
    <t xml:space="preserve">выполнено  на 34,53 %. Произведено перечисление межбюджетных трансфертов в пределах сумм, необходимых для оплаты денежных обязательств по расходам получателей средств бюджета субъекта Российской Федерации, внебюджетного фонда
</t>
  </si>
  <si>
    <t xml:space="preserve">Выполнение 97,58%. Экономия денежных средств произошла за счет проведения процедур по конкуретной политике
</t>
  </si>
  <si>
    <t xml:space="preserve">Выполнение 97,58%. Экономия денежных средств произошла за счет проведения процедур по конкуретной политике.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</si>
</sst>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0"/>
      <name val="Arial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>
      <protection locked="0"/>
    </xf>
    <xf numFmtId="0" fontId="10" fillId="0" borderId="0">
      <protection locked="0"/>
    </xf>
  </cellStyleXfs>
  <cellXfs count="34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1" xfId="2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/>
    </xf>
    <xf numFmtId="4" fontId="9" fillId="0" borderId="1" xfId="2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8" fillId="0" borderId="1" xfId="0" applyFont="1" applyBorder="1" applyAlignment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1" xfId="2" applyNumberFormat="1" applyFont="1" applyFill="1" applyBorder="1" applyAlignment="1" applyProtection="1">
      <alignment horizontal="left" vertical="center" wrapText="1"/>
      <protection locked="0"/>
    </xf>
    <xf numFmtId="0" fontId="7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2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/>
    <xf numFmtId="0" fontId="4" fillId="0" borderId="2" xfId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1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>
      <alignment wrapText="1"/>
    </xf>
    <xf numFmtId="2" fontId="3" fillId="0" borderId="0" xfId="0" applyNumberFormat="1" applyFont="1"/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4" fontId="5" fillId="0" borderId="1" xfId="2" applyNumberFormat="1" applyFont="1" applyFill="1" applyBorder="1" applyAlignment="1" applyProtection="1">
      <alignment horizontal="center" vertical="top" wrapText="1"/>
      <protection locked="0"/>
    </xf>
    <xf numFmtId="4" fontId="9" fillId="0" borderId="1" xfId="2" applyNumberFormat="1" applyFont="1" applyFill="1" applyBorder="1" applyAlignment="1" applyProtection="1">
      <alignment horizontal="center" vertical="top" wrapText="1"/>
      <protection locked="0"/>
    </xf>
    <xf numFmtId="0" fontId="9" fillId="0" borderId="1" xfId="0" applyNumberFormat="1" applyFont="1" applyFill="1" applyBorder="1" applyAlignment="1" applyProtection="1">
      <alignment horizontal="center" vertical="top" wrapText="1"/>
      <protection locked="0"/>
    </xf>
    <xf numFmtId="4" fontId="5" fillId="0" borderId="1" xfId="0" applyNumberFormat="1" applyFont="1" applyFill="1" applyBorder="1" applyAlignment="1" applyProtection="1">
      <alignment horizontal="center" vertical="top" wrapText="1"/>
      <protection locked="0"/>
    </xf>
    <xf numFmtId="4" fontId="9" fillId="0" borderId="1" xfId="0" applyNumberFormat="1" applyFont="1" applyFill="1" applyBorder="1" applyAlignment="1" applyProtection="1">
      <alignment horizontal="center" vertical="top" wrapText="1"/>
      <protection locked="0"/>
    </xf>
    <xf numFmtId="4" fontId="5" fillId="0" borderId="2" xfId="2" applyNumberFormat="1" applyFont="1" applyFill="1" applyBorder="1" applyAlignment="1" applyProtection="1">
      <alignment horizontal="center" vertical="top" wrapText="1"/>
      <protection locked="0"/>
    </xf>
    <xf numFmtId="4" fontId="5" fillId="0" borderId="3" xfId="2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42"/>
  <sheetViews>
    <sheetView tabSelected="1" workbookViewId="0">
      <selection activeCell="G1159" sqref="G1159:G1160"/>
    </sheetView>
  </sheetViews>
  <sheetFormatPr defaultRowHeight="12" x14ac:dyDescent="0.2"/>
  <cols>
    <col min="1" max="1" width="9.140625" style="1"/>
    <col min="2" max="2" width="24" style="14" customWidth="1"/>
    <col min="3" max="3" width="27.42578125" style="14" customWidth="1"/>
    <col min="4" max="4" width="16" style="3" customWidth="1"/>
    <col min="5" max="5" width="15.7109375" style="3" customWidth="1"/>
    <col min="6" max="6" width="40.7109375" style="14" customWidth="1"/>
    <col min="7" max="7" width="17.42578125" style="3" customWidth="1"/>
    <col min="8" max="16384" width="9.140625" style="1"/>
  </cols>
  <sheetData>
    <row r="1" spans="1:8" x14ac:dyDescent="0.2">
      <c r="B1" s="33" t="s">
        <v>63</v>
      </c>
      <c r="C1" s="33"/>
      <c r="D1" s="33"/>
      <c r="E1" s="33"/>
      <c r="F1" s="33"/>
      <c r="G1" s="33"/>
      <c r="H1" s="33"/>
    </row>
    <row r="2" spans="1:8" x14ac:dyDescent="0.2">
      <c r="B2" s="33" t="s">
        <v>64</v>
      </c>
      <c r="C2" s="33"/>
      <c r="D2" s="33"/>
      <c r="E2" s="33"/>
      <c r="F2" s="33"/>
      <c r="G2" s="33"/>
      <c r="H2" s="33"/>
    </row>
    <row r="3" spans="1:8" x14ac:dyDescent="0.2">
      <c r="B3" s="33" t="s">
        <v>65</v>
      </c>
      <c r="C3" s="33"/>
      <c r="D3" s="33"/>
      <c r="E3" s="33"/>
      <c r="F3" s="33"/>
      <c r="G3" s="33"/>
      <c r="H3" s="33"/>
    </row>
    <row r="4" spans="1:8" x14ac:dyDescent="0.2">
      <c r="B4" s="5"/>
      <c r="C4" s="5"/>
      <c r="D4" s="5"/>
      <c r="E4" s="5"/>
      <c r="F4" s="5"/>
      <c r="G4" s="5"/>
      <c r="H4" s="5"/>
    </row>
    <row r="5" spans="1:8" x14ac:dyDescent="0.2">
      <c r="B5" s="5"/>
      <c r="C5" s="5"/>
      <c r="D5" s="5"/>
      <c r="E5" s="5"/>
      <c r="F5" s="5"/>
      <c r="G5" s="5"/>
      <c r="H5" s="5"/>
    </row>
    <row r="6" spans="1:8" s="3" customFormat="1" ht="48" x14ac:dyDescent="0.2">
      <c r="A6" s="2" t="s">
        <v>66</v>
      </c>
      <c r="B6" s="2" t="s">
        <v>67</v>
      </c>
      <c r="C6" s="2" t="s">
        <v>68</v>
      </c>
      <c r="D6" s="2" t="s">
        <v>69</v>
      </c>
      <c r="E6" s="2" t="s">
        <v>70</v>
      </c>
      <c r="F6" s="15" t="s">
        <v>71</v>
      </c>
      <c r="G6" s="2" t="s">
        <v>72</v>
      </c>
    </row>
    <row r="7" spans="1:8" s="3" customFormat="1" x14ac:dyDescent="0.2">
      <c r="A7" s="24">
        <v>1</v>
      </c>
      <c r="B7" s="28" t="s">
        <v>82</v>
      </c>
      <c r="C7" s="16" t="s">
        <v>0</v>
      </c>
      <c r="D7" s="30">
        <f>D9+D11+D13+D15+D17+D19+D21+D23+D25+D27</f>
        <v>4864.5</v>
      </c>
      <c r="E7" s="30">
        <f>E9+E11+E13+E15+E17+E19+E21+E23+E25+E27</f>
        <v>4864.5</v>
      </c>
      <c r="F7" s="30" t="s">
        <v>73</v>
      </c>
      <c r="G7" s="30">
        <f>G9+G11+G13+G15+G17+G19+G21+G23+G25+G27</f>
        <v>4864.5</v>
      </c>
    </row>
    <row r="8" spans="1:8" s="3" customFormat="1" ht="24" x14ac:dyDescent="0.2">
      <c r="A8" s="24"/>
      <c r="B8" s="28"/>
      <c r="C8" s="16" t="s">
        <v>1</v>
      </c>
      <c r="D8" s="30"/>
      <c r="E8" s="30"/>
      <c r="F8" s="30"/>
      <c r="G8" s="30"/>
    </row>
    <row r="9" spans="1:8" s="3" customFormat="1" x14ac:dyDescent="0.2">
      <c r="A9" s="24"/>
      <c r="B9" s="28"/>
      <c r="C9" s="17" t="s">
        <v>3</v>
      </c>
      <c r="D9" s="29">
        <v>0</v>
      </c>
      <c r="E9" s="29">
        <v>0</v>
      </c>
      <c r="F9" s="29" t="s">
        <v>5</v>
      </c>
      <c r="G9" s="29">
        <v>0</v>
      </c>
    </row>
    <row r="10" spans="1:8" ht="36" x14ac:dyDescent="0.2">
      <c r="A10" s="24"/>
      <c r="B10" s="28"/>
      <c r="C10" s="18" t="s">
        <v>4</v>
      </c>
      <c r="D10" s="29"/>
      <c r="E10" s="29"/>
      <c r="F10" s="29"/>
      <c r="G10" s="29"/>
    </row>
    <row r="11" spans="1:8" x14ac:dyDescent="0.2">
      <c r="A11" s="24"/>
      <c r="B11" s="28"/>
      <c r="C11" s="17" t="s">
        <v>6</v>
      </c>
      <c r="D11" s="29">
        <v>0</v>
      </c>
      <c r="E11" s="29">
        <v>0</v>
      </c>
      <c r="F11" s="29" t="s">
        <v>8</v>
      </c>
      <c r="G11" s="29">
        <v>0</v>
      </c>
    </row>
    <row r="12" spans="1:8" ht="36" x14ac:dyDescent="0.2">
      <c r="A12" s="24"/>
      <c r="B12" s="28"/>
      <c r="C12" s="18" t="s">
        <v>7</v>
      </c>
      <c r="D12" s="29"/>
      <c r="E12" s="29"/>
      <c r="F12" s="29"/>
      <c r="G12" s="29"/>
    </row>
    <row r="13" spans="1:8" x14ac:dyDescent="0.2">
      <c r="A13" s="24"/>
      <c r="B13" s="28"/>
      <c r="C13" s="17" t="s">
        <v>9</v>
      </c>
      <c r="D13" s="29">
        <v>0</v>
      </c>
      <c r="E13" s="29">
        <v>0</v>
      </c>
      <c r="F13" s="29" t="s">
        <v>11</v>
      </c>
      <c r="G13" s="29">
        <v>0</v>
      </c>
    </row>
    <row r="14" spans="1:8" ht="96" x14ac:dyDescent="0.2">
      <c r="A14" s="24"/>
      <c r="B14" s="28"/>
      <c r="C14" s="18" t="s">
        <v>10</v>
      </c>
      <c r="D14" s="29"/>
      <c r="E14" s="29"/>
      <c r="F14" s="29"/>
      <c r="G14" s="29"/>
    </row>
    <row r="15" spans="1:8" x14ac:dyDescent="0.2">
      <c r="A15" s="24"/>
      <c r="B15" s="28"/>
      <c r="C15" s="17" t="s">
        <v>12</v>
      </c>
      <c r="D15" s="29">
        <v>0</v>
      </c>
      <c r="E15" s="29">
        <v>0</v>
      </c>
      <c r="F15" s="29" t="s">
        <v>11</v>
      </c>
      <c r="G15" s="29">
        <v>0</v>
      </c>
    </row>
    <row r="16" spans="1:8" ht="48" x14ac:dyDescent="0.2">
      <c r="A16" s="24"/>
      <c r="B16" s="28"/>
      <c r="C16" s="18" t="s">
        <v>13</v>
      </c>
      <c r="D16" s="29"/>
      <c r="E16" s="29"/>
      <c r="F16" s="29"/>
      <c r="G16" s="29"/>
    </row>
    <row r="17" spans="1:7" x14ac:dyDescent="0.2">
      <c r="A17" s="24"/>
      <c r="B17" s="28"/>
      <c r="C17" s="17" t="s">
        <v>14</v>
      </c>
      <c r="D17" s="29">
        <v>0</v>
      </c>
      <c r="E17" s="29">
        <v>0</v>
      </c>
      <c r="F17" s="29" t="s">
        <v>11</v>
      </c>
      <c r="G17" s="29">
        <v>0</v>
      </c>
    </row>
    <row r="18" spans="1:7" ht="72" x14ac:dyDescent="0.2">
      <c r="A18" s="24"/>
      <c r="B18" s="28"/>
      <c r="C18" s="18" t="s">
        <v>15</v>
      </c>
      <c r="D18" s="29"/>
      <c r="E18" s="29"/>
      <c r="F18" s="29"/>
      <c r="G18" s="29"/>
    </row>
    <row r="19" spans="1:7" x14ac:dyDescent="0.2">
      <c r="A19" s="24"/>
      <c r="B19" s="28"/>
      <c r="C19" s="17" t="s">
        <v>16</v>
      </c>
      <c r="D19" s="29">
        <v>0</v>
      </c>
      <c r="E19" s="29">
        <v>0</v>
      </c>
      <c r="F19" s="29" t="s">
        <v>11</v>
      </c>
      <c r="G19" s="29">
        <v>0</v>
      </c>
    </row>
    <row r="20" spans="1:7" ht="72" x14ac:dyDescent="0.2">
      <c r="A20" s="24"/>
      <c r="B20" s="28"/>
      <c r="C20" s="18" t="s">
        <v>17</v>
      </c>
      <c r="D20" s="29"/>
      <c r="E20" s="29"/>
      <c r="F20" s="29"/>
      <c r="G20" s="29"/>
    </row>
    <row r="21" spans="1:7" x14ac:dyDescent="0.2">
      <c r="A21" s="24"/>
      <c r="B21" s="28"/>
      <c r="C21" s="17" t="s">
        <v>18</v>
      </c>
      <c r="D21" s="29">
        <v>4264.5</v>
      </c>
      <c r="E21" s="29">
        <v>4264.5</v>
      </c>
      <c r="F21" s="29" t="s">
        <v>73</v>
      </c>
      <c r="G21" s="29">
        <v>4264.5</v>
      </c>
    </row>
    <row r="22" spans="1:7" ht="60" x14ac:dyDescent="0.2">
      <c r="A22" s="24"/>
      <c r="B22" s="28"/>
      <c r="C22" s="18" t="s">
        <v>19</v>
      </c>
      <c r="D22" s="29"/>
      <c r="E22" s="29"/>
      <c r="F22" s="29"/>
      <c r="G22" s="29"/>
    </row>
    <row r="23" spans="1:7" x14ac:dyDescent="0.2">
      <c r="A23" s="24"/>
      <c r="B23" s="28"/>
      <c r="C23" s="17" t="s">
        <v>20</v>
      </c>
      <c r="D23" s="29">
        <v>0</v>
      </c>
      <c r="E23" s="29">
        <v>0</v>
      </c>
      <c r="F23" s="29" t="s">
        <v>22</v>
      </c>
      <c r="G23" s="29">
        <v>0</v>
      </c>
    </row>
    <row r="24" spans="1:7" ht="168" x14ac:dyDescent="0.2">
      <c r="A24" s="24"/>
      <c r="B24" s="28"/>
      <c r="C24" s="18" t="s">
        <v>21</v>
      </c>
      <c r="D24" s="29"/>
      <c r="E24" s="29"/>
      <c r="F24" s="29"/>
      <c r="G24" s="29"/>
    </row>
    <row r="25" spans="1:7" x14ac:dyDescent="0.2">
      <c r="A25" s="24"/>
      <c r="B25" s="28"/>
      <c r="C25" s="17" t="s">
        <v>23</v>
      </c>
      <c r="D25" s="29">
        <v>600</v>
      </c>
      <c r="E25" s="29">
        <v>600</v>
      </c>
      <c r="F25" s="29" t="s">
        <v>73</v>
      </c>
      <c r="G25" s="29">
        <v>600</v>
      </c>
    </row>
    <row r="26" spans="1:7" ht="156" x14ac:dyDescent="0.2">
      <c r="A26" s="24"/>
      <c r="B26" s="28"/>
      <c r="C26" s="18" t="s">
        <v>24</v>
      </c>
      <c r="D26" s="29"/>
      <c r="E26" s="29"/>
      <c r="F26" s="29"/>
      <c r="G26" s="29"/>
    </row>
    <row r="27" spans="1:7" x14ac:dyDescent="0.2">
      <c r="A27" s="24"/>
      <c r="B27" s="28"/>
      <c r="C27" s="17" t="s">
        <v>25</v>
      </c>
      <c r="D27" s="29">
        <v>0</v>
      </c>
      <c r="E27" s="29">
        <v>0</v>
      </c>
      <c r="F27" s="29" t="s">
        <v>11</v>
      </c>
      <c r="G27" s="29">
        <v>0</v>
      </c>
    </row>
    <row r="28" spans="1:7" ht="24" x14ac:dyDescent="0.2">
      <c r="A28" s="24"/>
      <c r="B28" s="28"/>
      <c r="C28" s="18" t="s">
        <v>26</v>
      </c>
      <c r="D28" s="29"/>
      <c r="E28" s="29"/>
      <c r="F28" s="29"/>
      <c r="G28" s="29"/>
    </row>
    <row r="29" spans="1:7" s="7" customFormat="1" x14ac:dyDescent="0.2">
      <c r="A29" s="24"/>
      <c r="B29" s="28"/>
      <c r="C29" s="16" t="s">
        <v>27</v>
      </c>
      <c r="D29" s="30">
        <f>D31+D33+D35+D37+D39+D41+D43+D45+D47</f>
        <v>2000</v>
      </c>
      <c r="E29" s="30">
        <f>E31+E33+E35+E37+E39+E41+E43+E45+E47</f>
        <v>0</v>
      </c>
      <c r="F29" s="30" t="s">
        <v>1212</v>
      </c>
      <c r="G29" s="30">
        <f>G31+G33+G35+G37+G39+G41+G43+G45+G47</f>
        <v>0</v>
      </c>
    </row>
    <row r="30" spans="1:7" s="7" customFormat="1" ht="62.25" customHeight="1" x14ac:dyDescent="0.2">
      <c r="A30" s="24"/>
      <c r="B30" s="28"/>
      <c r="C30" s="16" t="s">
        <v>28</v>
      </c>
      <c r="D30" s="30"/>
      <c r="E30" s="30"/>
      <c r="F30" s="30"/>
      <c r="G30" s="30"/>
    </row>
    <row r="31" spans="1:7" x14ac:dyDescent="0.2">
      <c r="A31" s="24"/>
      <c r="B31" s="28"/>
      <c r="C31" s="17" t="s">
        <v>3</v>
      </c>
      <c r="D31" s="29">
        <v>0</v>
      </c>
      <c r="E31" s="29">
        <v>0</v>
      </c>
      <c r="F31" s="29" t="s">
        <v>74</v>
      </c>
      <c r="G31" s="29">
        <v>0</v>
      </c>
    </row>
    <row r="32" spans="1:7" ht="36" x14ac:dyDescent="0.2">
      <c r="A32" s="24"/>
      <c r="B32" s="28"/>
      <c r="C32" s="18" t="s">
        <v>29</v>
      </c>
      <c r="D32" s="29"/>
      <c r="E32" s="29"/>
      <c r="F32" s="29"/>
      <c r="G32" s="29"/>
    </row>
    <row r="33" spans="1:7" x14ac:dyDescent="0.2">
      <c r="A33" s="24"/>
      <c r="B33" s="28"/>
      <c r="C33" s="17" t="s">
        <v>6</v>
      </c>
      <c r="D33" s="29">
        <v>0</v>
      </c>
      <c r="E33" s="29">
        <v>0</v>
      </c>
      <c r="F33" s="29" t="s">
        <v>75</v>
      </c>
      <c r="G33" s="29">
        <v>0</v>
      </c>
    </row>
    <row r="34" spans="1:7" ht="36" x14ac:dyDescent="0.2">
      <c r="A34" s="24"/>
      <c r="B34" s="28"/>
      <c r="C34" s="18" t="s">
        <v>30</v>
      </c>
      <c r="D34" s="29"/>
      <c r="E34" s="29"/>
      <c r="F34" s="29"/>
      <c r="G34" s="29"/>
    </row>
    <row r="35" spans="1:7" x14ac:dyDescent="0.2">
      <c r="A35" s="24"/>
      <c r="B35" s="28"/>
      <c r="C35" s="17" t="s">
        <v>31</v>
      </c>
      <c r="D35" s="29">
        <v>0</v>
      </c>
      <c r="E35" s="29">
        <v>0</v>
      </c>
      <c r="F35" s="29" t="s">
        <v>76</v>
      </c>
      <c r="G35" s="29">
        <v>0</v>
      </c>
    </row>
    <row r="36" spans="1:7" ht="48" x14ac:dyDescent="0.2">
      <c r="A36" s="24"/>
      <c r="B36" s="28"/>
      <c r="C36" s="18" t="s">
        <v>32</v>
      </c>
      <c r="D36" s="29"/>
      <c r="E36" s="29"/>
      <c r="F36" s="29"/>
      <c r="G36" s="29"/>
    </row>
    <row r="37" spans="1:7" x14ac:dyDescent="0.2">
      <c r="A37" s="24"/>
      <c r="B37" s="28"/>
      <c r="C37" s="17" t="s">
        <v>33</v>
      </c>
      <c r="D37" s="29">
        <v>0</v>
      </c>
      <c r="E37" s="29">
        <v>0</v>
      </c>
      <c r="F37" s="29" t="s">
        <v>77</v>
      </c>
      <c r="G37" s="29">
        <v>0</v>
      </c>
    </row>
    <row r="38" spans="1:7" ht="48" x14ac:dyDescent="0.2">
      <c r="A38" s="24"/>
      <c r="B38" s="28"/>
      <c r="C38" s="18" t="s">
        <v>34</v>
      </c>
      <c r="D38" s="29"/>
      <c r="E38" s="29"/>
      <c r="F38" s="29"/>
      <c r="G38" s="29"/>
    </row>
    <row r="39" spans="1:7" x14ac:dyDescent="0.2">
      <c r="A39" s="24"/>
      <c r="B39" s="28"/>
      <c r="C39" s="17" t="s">
        <v>35</v>
      </c>
      <c r="D39" s="29">
        <v>0</v>
      </c>
      <c r="E39" s="29">
        <v>0</v>
      </c>
      <c r="F39" s="29" t="s">
        <v>78</v>
      </c>
      <c r="G39" s="29">
        <v>0</v>
      </c>
    </row>
    <row r="40" spans="1:7" x14ac:dyDescent="0.2">
      <c r="A40" s="24"/>
      <c r="B40" s="28"/>
      <c r="C40" s="18" t="s">
        <v>36</v>
      </c>
      <c r="D40" s="29"/>
      <c r="E40" s="29"/>
      <c r="F40" s="29"/>
      <c r="G40" s="29"/>
    </row>
    <row r="41" spans="1:7" x14ac:dyDescent="0.2">
      <c r="A41" s="24"/>
      <c r="B41" s="28"/>
      <c r="C41" s="17" t="s">
        <v>37</v>
      </c>
      <c r="D41" s="29">
        <v>0</v>
      </c>
      <c r="E41" s="29">
        <v>0</v>
      </c>
      <c r="F41" s="29" t="s">
        <v>79</v>
      </c>
      <c r="G41" s="29">
        <v>0</v>
      </c>
    </row>
    <row r="42" spans="1:7" ht="24" x14ac:dyDescent="0.2">
      <c r="A42" s="24"/>
      <c r="B42" s="28"/>
      <c r="C42" s="18" t="s">
        <v>38</v>
      </c>
      <c r="D42" s="29"/>
      <c r="E42" s="29"/>
      <c r="F42" s="29"/>
      <c r="G42" s="29"/>
    </row>
    <row r="43" spans="1:7" x14ac:dyDescent="0.2">
      <c r="A43" s="24"/>
      <c r="B43" s="28"/>
      <c r="C43" s="17" t="s">
        <v>9</v>
      </c>
      <c r="D43" s="29">
        <v>0</v>
      </c>
      <c r="E43" s="29">
        <v>0</v>
      </c>
      <c r="F43" s="29" t="s">
        <v>80</v>
      </c>
      <c r="G43" s="29">
        <v>0</v>
      </c>
    </row>
    <row r="44" spans="1:7" ht="60" x14ac:dyDescent="0.2">
      <c r="A44" s="24"/>
      <c r="B44" s="28"/>
      <c r="C44" s="18" t="s">
        <v>39</v>
      </c>
      <c r="D44" s="29"/>
      <c r="E44" s="29"/>
      <c r="F44" s="29"/>
      <c r="G44" s="29"/>
    </row>
    <row r="45" spans="1:7" x14ac:dyDescent="0.2">
      <c r="A45" s="24"/>
      <c r="B45" s="28"/>
      <c r="C45" s="17" t="s">
        <v>12</v>
      </c>
      <c r="D45" s="29">
        <v>0</v>
      </c>
      <c r="E45" s="29">
        <v>0</v>
      </c>
      <c r="F45" s="29" t="s">
        <v>41</v>
      </c>
      <c r="G45" s="29">
        <v>0</v>
      </c>
    </row>
    <row r="46" spans="1:7" ht="48" x14ac:dyDescent="0.2">
      <c r="A46" s="24"/>
      <c r="B46" s="28"/>
      <c r="C46" s="18" t="s">
        <v>40</v>
      </c>
      <c r="D46" s="29"/>
      <c r="E46" s="29"/>
      <c r="F46" s="29"/>
      <c r="G46" s="29"/>
    </row>
    <row r="47" spans="1:7" x14ac:dyDescent="0.2">
      <c r="A47" s="24"/>
      <c r="B47" s="28"/>
      <c r="C47" s="17" t="s">
        <v>14</v>
      </c>
      <c r="D47" s="29">
        <v>2000</v>
      </c>
      <c r="E47" s="29">
        <v>0</v>
      </c>
      <c r="F47" s="29" t="s">
        <v>1211</v>
      </c>
      <c r="G47" s="29">
        <v>0</v>
      </c>
    </row>
    <row r="48" spans="1:7" ht="72" x14ac:dyDescent="0.2">
      <c r="A48" s="24"/>
      <c r="B48" s="28"/>
      <c r="C48" s="18" t="s">
        <v>42</v>
      </c>
      <c r="D48" s="29"/>
      <c r="E48" s="29"/>
      <c r="F48" s="29"/>
      <c r="G48" s="29"/>
    </row>
    <row r="49" spans="1:7" s="7" customFormat="1" x14ac:dyDescent="0.2">
      <c r="A49" s="24"/>
      <c r="B49" s="28"/>
      <c r="C49" s="16" t="s">
        <v>43</v>
      </c>
      <c r="D49" s="30">
        <f>D51+D53+D55+D57+D59</f>
        <v>242275.1</v>
      </c>
      <c r="E49" s="30">
        <f>E51+E53+E55+E57+E59</f>
        <v>242275.08</v>
      </c>
      <c r="F49" s="30" t="s">
        <v>45</v>
      </c>
      <c r="G49" s="30">
        <f>G51+G53+G55+G57+G59</f>
        <v>242275.08</v>
      </c>
    </row>
    <row r="50" spans="1:7" s="7" customFormat="1" ht="24" x14ac:dyDescent="0.2">
      <c r="A50" s="24"/>
      <c r="B50" s="28"/>
      <c r="C50" s="16" t="s">
        <v>44</v>
      </c>
      <c r="D50" s="30"/>
      <c r="E50" s="30"/>
      <c r="F50" s="30"/>
      <c r="G50" s="30"/>
    </row>
    <row r="51" spans="1:7" x14ac:dyDescent="0.2">
      <c r="A51" s="24"/>
      <c r="B51" s="28"/>
      <c r="C51" s="17" t="s">
        <v>3</v>
      </c>
      <c r="D51" s="29">
        <v>242000</v>
      </c>
      <c r="E51" s="29">
        <v>242000</v>
      </c>
      <c r="F51" s="29" t="s">
        <v>334</v>
      </c>
      <c r="G51" s="29">
        <v>242000</v>
      </c>
    </row>
    <row r="52" spans="1:7" ht="36" x14ac:dyDescent="0.2">
      <c r="A52" s="24"/>
      <c r="B52" s="28"/>
      <c r="C52" s="18" t="s">
        <v>46</v>
      </c>
      <c r="D52" s="29"/>
      <c r="E52" s="29"/>
      <c r="F52" s="29"/>
      <c r="G52" s="29"/>
    </row>
    <row r="53" spans="1:7" x14ac:dyDescent="0.2">
      <c r="A53" s="24"/>
      <c r="B53" s="28"/>
      <c r="C53" s="17" t="s">
        <v>6</v>
      </c>
      <c r="D53" s="29">
        <v>0</v>
      </c>
      <c r="E53" s="29">
        <v>0</v>
      </c>
      <c r="F53" s="29" t="s">
        <v>2</v>
      </c>
      <c r="G53" s="29">
        <v>0</v>
      </c>
    </row>
    <row r="54" spans="1:7" ht="48" x14ac:dyDescent="0.2">
      <c r="A54" s="24"/>
      <c r="B54" s="28"/>
      <c r="C54" s="18" t="s">
        <v>47</v>
      </c>
      <c r="D54" s="29"/>
      <c r="E54" s="29"/>
      <c r="F54" s="29"/>
      <c r="G54" s="29"/>
    </row>
    <row r="55" spans="1:7" x14ac:dyDescent="0.2">
      <c r="A55" s="24"/>
      <c r="B55" s="28"/>
      <c r="C55" s="17" t="s">
        <v>31</v>
      </c>
      <c r="D55" s="29">
        <v>0</v>
      </c>
      <c r="E55" s="29">
        <v>0</v>
      </c>
      <c r="F55" s="29" t="s">
        <v>2</v>
      </c>
      <c r="G55" s="29">
        <v>0</v>
      </c>
    </row>
    <row r="56" spans="1:7" ht="36" x14ac:dyDescent="0.2">
      <c r="A56" s="24"/>
      <c r="B56" s="28"/>
      <c r="C56" s="18" t="s">
        <v>48</v>
      </c>
      <c r="D56" s="29"/>
      <c r="E56" s="29"/>
      <c r="F56" s="29"/>
      <c r="G56" s="29"/>
    </row>
    <row r="57" spans="1:7" x14ac:dyDescent="0.2">
      <c r="A57" s="24"/>
      <c r="B57" s="28"/>
      <c r="C57" s="17" t="s">
        <v>9</v>
      </c>
      <c r="D57" s="29">
        <v>275.10000000000002</v>
      </c>
      <c r="E57" s="29">
        <v>275.08000000000004</v>
      </c>
      <c r="F57" s="29" t="s">
        <v>45</v>
      </c>
      <c r="G57" s="29">
        <v>275.08000000000004</v>
      </c>
    </row>
    <row r="58" spans="1:7" ht="144" x14ac:dyDescent="0.2">
      <c r="A58" s="24"/>
      <c r="B58" s="28"/>
      <c r="C58" s="18" t="s">
        <v>49</v>
      </c>
      <c r="D58" s="29"/>
      <c r="E58" s="29"/>
      <c r="F58" s="29"/>
      <c r="G58" s="29"/>
    </row>
    <row r="59" spans="1:7" x14ac:dyDescent="0.2">
      <c r="A59" s="24"/>
      <c r="B59" s="28"/>
      <c r="C59" s="17" t="s">
        <v>12</v>
      </c>
      <c r="D59" s="29">
        <v>0</v>
      </c>
      <c r="E59" s="29">
        <v>0</v>
      </c>
      <c r="F59" s="29" t="s">
        <v>2</v>
      </c>
      <c r="G59" s="29">
        <v>0</v>
      </c>
    </row>
    <row r="60" spans="1:7" ht="48" x14ac:dyDescent="0.2">
      <c r="A60" s="24"/>
      <c r="B60" s="28"/>
      <c r="C60" s="18" t="s">
        <v>81</v>
      </c>
      <c r="D60" s="29"/>
      <c r="E60" s="29"/>
      <c r="F60" s="29"/>
      <c r="G60" s="29"/>
    </row>
    <row r="61" spans="1:7" s="7" customFormat="1" x14ac:dyDescent="0.2">
      <c r="A61" s="24"/>
      <c r="B61" s="28"/>
      <c r="C61" s="16" t="s">
        <v>50</v>
      </c>
      <c r="D61" s="30">
        <f>D63+D65+D67+D69+D71+D73+D75+D77</f>
        <v>0</v>
      </c>
      <c r="E61" s="30">
        <f>E63+E65+E67+E69+E71+E73+E75+E77</f>
        <v>0</v>
      </c>
      <c r="F61" s="30" t="s">
        <v>52</v>
      </c>
      <c r="G61" s="30">
        <f>G63+G65+G67+G69+G71+G73+G75+G77</f>
        <v>0</v>
      </c>
    </row>
    <row r="62" spans="1:7" s="7" customFormat="1" x14ac:dyDescent="0.2">
      <c r="A62" s="24"/>
      <c r="B62" s="28"/>
      <c r="C62" s="16" t="s">
        <v>51</v>
      </c>
      <c r="D62" s="30"/>
      <c r="E62" s="30"/>
      <c r="F62" s="30"/>
      <c r="G62" s="30"/>
    </row>
    <row r="63" spans="1:7" x14ac:dyDescent="0.2">
      <c r="A63" s="24"/>
      <c r="B63" s="28"/>
      <c r="C63" s="17" t="s">
        <v>3</v>
      </c>
      <c r="D63" s="29">
        <v>0</v>
      </c>
      <c r="E63" s="29">
        <v>0</v>
      </c>
      <c r="F63" s="29" t="s">
        <v>52</v>
      </c>
      <c r="G63" s="29">
        <v>0</v>
      </c>
    </row>
    <row r="64" spans="1:7" ht="36" x14ac:dyDescent="0.2">
      <c r="A64" s="24"/>
      <c r="B64" s="28"/>
      <c r="C64" s="18" t="s">
        <v>53</v>
      </c>
      <c r="D64" s="29"/>
      <c r="E64" s="29"/>
      <c r="F64" s="29"/>
      <c r="G64" s="29"/>
    </row>
    <row r="65" spans="1:7" x14ac:dyDescent="0.2">
      <c r="A65" s="24"/>
      <c r="B65" s="28"/>
      <c r="C65" s="17" t="s">
        <v>6</v>
      </c>
      <c r="D65" s="29">
        <v>0</v>
      </c>
      <c r="E65" s="29">
        <v>0</v>
      </c>
      <c r="F65" s="29" t="s">
        <v>52</v>
      </c>
      <c r="G65" s="29">
        <v>0</v>
      </c>
    </row>
    <row r="66" spans="1:7" ht="132" x14ac:dyDescent="0.2">
      <c r="A66" s="24"/>
      <c r="B66" s="28"/>
      <c r="C66" s="18" t="s">
        <v>54</v>
      </c>
      <c r="D66" s="29"/>
      <c r="E66" s="29"/>
      <c r="F66" s="29"/>
      <c r="G66" s="29"/>
    </row>
    <row r="67" spans="1:7" x14ac:dyDescent="0.2">
      <c r="A67" s="24"/>
      <c r="B67" s="28"/>
      <c r="C67" s="17" t="s">
        <v>31</v>
      </c>
      <c r="D67" s="29">
        <v>0</v>
      </c>
      <c r="E67" s="29">
        <v>0</v>
      </c>
      <c r="F67" s="29" t="s">
        <v>52</v>
      </c>
      <c r="G67" s="29">
        <v>0</v>
      </c>
    </row>
    <row r="68" spans="1:7" ht="60" x14ac:dyDescent="0.2">
      <c r="A68" s="24"/>
      <c r="B68" s="28"/>
      <c r="C68" s="18" t="s">
        <v>55</v>
      </c>
      <c r="D68" s="29"/>
      <c r="E68" s="29"/>
      <c r="F68" s="29"/>
      <c r="G68" s="29"/>
    </row>
    <row r="69" spans="1:7" x14ac:dyDescent="0.2">
      <c r="A69" s="24"/>
      <c r="B69" s="28"/>
      <c r="C69" s="17" t="s">
        <v>33</v>
      </c>
      <c r="D69" s="29">
        <v>0</v>
      </c>
      <c r="E69" s="29">
        <v>0</v>
      </c>
      <c r="F69" s="29" t="s">
        <v>52</v>
      </c>
      <c r="G69" s="29">
        <v>0</v>
      </c>
    </row>
    <row r="70" spans="1:7" ht="48" x14ac:dyDescent="0.2">
      <c r="A70" s="24"/>
      <c r="B70" s="28"/>
      <c r="C70" s="18" t="s">
        <v>56</v>
      </c>
      <c r="D70" s="29"/>
      <c r="E70" s="29"/>
      <c r="F70" s="29"/>
      <c r="G70" s="29"/>
    </row>
    <row r="71" spans="1:7" x14ac:dyDescent="0.2">
      <c r="A71" s="24"/>
      <c r="B71" s="28"/>
      <c r="C71" s="17" t="s">
        <v>35</v>
      </c>
      <c r="D71" s="29">
        <v>0</v>
      </c>
      <c r="E71" s="29">
        <v>0</v>
      </c>
      <c r="F71" s="29" t="s">
        <v>52</v>
      </c>
      <c r="G71" s="29">
        <v>0</v>
      </c>
    </row>
    <row r="72" spans="1:7" ht="60" x14ac:dyDescent="0.2">
      <c r="A72" s="24"/>
      <c r="B72" s="28"/>
      <c r="C72" s="18" t="s">
        <v>57</v>
      </c>
      <c r="D72" s="29"/>
      <c r="E72" s="29"/>
      <c r="F72" s="29"/>
      <c r="G72" s="29"/>
    </row>
    <row r="73" spans="1:7" x14ac:dyDescent="0.2">
      <c r="A73" s="24"/>
      <c r="B73" s="28"/>
      <c r="C73" s="17" t="s">
        <v>37</v>
      </c>
      <c r="D73" s="29">
        <v>0</v>
      </c>
      <c r="E73" s="29">
        <v>0</v>
      </c>
      <c r="F73" s="29" t="s">
        <v>52</v>
      </c>
      <c r="G73" s="29">
        <v>0</v>
      </c>
    </row>
    <row r="74" spans="1:7" ht="108" x14ac:dyDescent="0.2">
      <c r="A74" s="24"/>
      <c r="B74" s="28"/>
      <c r="C74" s="18" t="s">
        <v>58</v>
      </c>
      <c r="D74" s="29"/>
      <c r="E74" s="29"/>
      <c r="F74" s="29"/>
      <c r="G74" s="29"/>
    </row>
    <row r="75" spans="1:7" x14ac:dyDescent="0.2">
      <c r="A75" s="24"/>
      <c r="B75" s="28"/>
      <c r="C75" s="19" t="s">
        <v>59</v>
      </c>
      <c r="D75" s="29">
        <v>0</v>
      </c>
      <c r="E75" s="29">
        <v>0</v>
      </c>
      <c r="F75" s="29" t="s">
        <v>52</v>
      </c>
      <c r="G75" s="29">
        <v>0</v>
      </c>
    </row>
    <row r="76" spans="1:7" ht="48" x14ac:dyDescent="0.2">
      <c r="A76" s="24"/>
      <c r="B76" s="28"/>
      <c r="C76" s="18" t="s">
        <v>60</v>
      </c>
      <c r="D76" s="29"/>
      <c r="E76" s="29"/>
      <c r="F76" s="29"/>
      <c r="G76" s="29"/>
    </row>
    <row r="77" spans="1:7" x14ac:dyDescent="0.2">
      <c r="A77" s="24"/>
      <c r="B77" s="28"/>
      <c r="C77" s="17" t="s">
        <v>9</v>
      </c>
      <c r="D77" s="29">
        <v>0</v>
      </c>
      <c r="E77" s="29">
        <v>0</v>
      </c>
      <c r="F77" s="29" t="s">
        <v>52</v>
      </c>
      <c r="G77" s="29">
        <v>0</v>
      </c>
    </row>
    <row r="78" spans="1:7" ht="48" x14ac:dyDescent="0.2">
      <c r="A78" s="24"/>
      <c r="B78" s="28"/>
      <c r="C78" s="18" t="s">
        <v>61</v>
      </c>
      <c r="D78" s="29"/>
      <c r="E78" s="29"/>
      <c r="F78" s="29"/>
      <c r="G78" s="29"/>
    </row>
    <row r="79" spans="1:7" ht="24" x14ac:dyDescent="0.2">
      <c r="A79" s="24"/>
      <c r="B79" s="28"/>
      <c r="C79" s="4" t="s">
        <v>62</v>
      </c>
      <c r="D79" s="6">
        <f>D7+D29+D49+D61</f>
        <v>249139.6</v>
      </c>
      <c r="E79" s="6">
        <f>E7+E29+E49+E61</f>
        <v>247139.58</v>
      </c>
      <c r="F79" s="20" t="s">
        <v>336</v>
      </c>
      <c r="G79" s="6">
        <f>G7+G29+G49+G61</f>
        <v>247139.58</v>
      </c>
    </row>
    <row r="80" spans="1:7" s="7" customFormat="1" x14ac:dyDescent="0.2">
      <c r="A80" s="24">
        <v>2</v>
      </c>
      <c r="B80" s="28" t="s">
        <v>535</v>
      </c>
      <c r="C80" s="16" t="s">
        <v>0</v>
      </c>
      <c r="D80" s="30">
        <f>D82+D84+D86+D92+D94</f>
        <v>67000.600000000006</v>
      </c>
      <c r="E80" s="30">
        <f>E82+E84+E86+E92+E94</f>
        <v>66999.899999999994</v>
      </c>
      <c r="F80" s="30" t="s">
        <v>84</v>
      </c>
      <c r="G80" s="30">
        <f>G82+G84+G86+G92+G94</f>
        <v>66999.899999999994</v>
      </c>
    </row>
    <row r="81" spans="1:7" s="7" customFormat="1" ht="72" x14ac:dyDescent="0.2">
      <c r="A81" s="24"/>
      <c r="B81" s="28"/>
      <c r="C81" s="16" t="s">
        <v>83</v>
      </c>
      <c r="D81" s="30"/>
      <c r="E81" s="30"/>
      <c r="F81" s="30"/>
      <c r="G81" s="30"/>
    </row>
    <row r="82" spans="1:7" s="7" customFormat="1" x14ac:dyDescent="0.2">
      <c r="A82" s="24"/>
      <c r="B82" s="28"/>
      <c r="C82" s="17" t="s">
        <v>3</v>
      </c>
      <c r="D82" s="29">
        <v>7645.4</v>
      </c>
      <c r="E82" s="29">
        <v>7644.7</v>
      </c>
      <c r="F82" s="29" t="s">
        <v>86</v>
      </c>
      <c r="G82" s="29">
        <v>7644.7</v>
      </c>
    </row>
    <row r="83" spans="1:7" s="7" customFormat="1" ht="48" x14ac:dyDescent="0.2">
      <c r="A83" s="24"/>
      <c r="B83" s="28"/>
      <c r="C83" s="18" t="s">
        <v>85</v>
      </c>
      <c r="D83" s="29"/>
      <c r="E83" s="29"/>
      <c r="F83" s="29"/>
      <c r="G83" s="29"/>
    </row>
    <row r="84" spans="1:7" s="7" customFormat="1" x14ac:dyDescent="0.2">
      <c r="A84" s="24"/>
      <c r="B84" s="28"/>
      <c r="C84" s="17" t="s">
        <v>6</v>
      </c>
      <c r="D84" s="29">
        <v>24134.7</v>
      </c>
      <c r="E84" s="29">
        <v>24134.7</v>
      </c>
      <c r="F84" s="29" t="s">
        <v>88</v>
      </c>
      <c r="G84" s="29">
        <v>24134.7</v>
      </c>
    </row>
    <row r="85" spans="1:7" ht="48" x14ac:dyDescent="0.2">
      <c r="A85" s="24"/>
      <c r="B85" s="28"/>
      <c r="C85" s="18" t="s">
        <v>87</v>
      </c>
      <c r="D85" s="29"/>
      <c r="E85" s="29"/>
      <c r="F85" s="29"/>
      <c r="G85" s="29"/>
    </row>
    <row r="86" spans="1:7" x14ac:dyDescent="0.2">
      <c r="A86" s="24"/>
      <c r="B86" s="28"/>
      <c r="C86" s="17" t="s">
        <v>31</v>
      </c>
      <c r="D86" s="29">
        <f>D88+D90</f>
        <v>81</v>
      </c>
      <c r="E86" s="29">
        <f>E88+E90</f>
        <v>81</v>
      </c>
      <c r="F86" s="29" t="s">
        <v>90</v>
      </c>
      <c r="G86" s="29">
        <f>G88+G90</f>
        <v>81</v>
      </c>
    </row>
    <row r="87" spans="1:7" ht="36" x14ac:dyDescent="0.2">
      <c r="A87" s="24"/>
      <c r="B87" s="28"/>
      <c r="C87" s="18" t="s">
        <v>89</v>
      </c>
      <c r="D87" s="29"/>
      <c r="E87" s="29"/>
      <c r="F87" s="29"/>
      <c r="G87" s="29"/>
    </row>
    <row r="88" spans="1:7" x14ac:dyDescent="0.2">
      <c r="A88" s="24"/>
      <c r="B88" s="28"/>
      <c r="C88" s="21" t="s">
        <v>91</v>
      </c>
      <c r="D88" s="29">
        <v>0</v>
      </c>
      <c r="E88" s="29">
        <v>0</v>
      </c>
      <c r="F88" s="29" t="s">
        <v>2</v>
      </c>
      <c r="G88" s="29">
        <v>0</v>
      </c>
    </row>
    <row r="89" spans="1:7" x14ac:dyDescent="0.2">
      <c r="A89" s="24"/>
      <c r="B89" s="28"/>
      <c r="C89" s="18" t="s">
        <v>92</v>
      </c>
      <c r="D89" s="29"/>
      <c r="E89" s="29"/>
      <c r="F89" s="29"/>
      <c r="G89" s="29"/>
    </row>
    <row r="90" spans="1:7" x14ac:dyDescent="0.2">
      <c r="A90" s="24"/>
      <c r="B90" s="28"/>
      <c r="C90" s="21" t="s">
        <v>93</v>
      </c>
      <c r="D90" s="29">
        <v>81</v>
      </c>
      <c r="E90" s="29">
        <v>81</v>
      </c>
      <c r="F90" s="29" t="s">
        <v>95</v>
      </c>
      <c r="G90" s="29">
        <v>81</v>
      </c>
    </row>
    <row r="91" spans="1:7" ht="24" x14ac:dyDescent="0.2">
      <c r="A91" s="24"/>
      <c r="B91" s="28"/>
      <c r="C91" s="18" t="s">
        <v>94</v>
      </c>
      <c r="D91" s="29"/>
      <c r="E91" s="29"/>
      <c r="F91" s="29"/>
      <c r="G91" s="29"/>
    </row>
    <row r="92" spans="1:7" x14ac:dyDescent="0.2">
      <c r="A92" s="24"/>
      <c r="B92" s="28"/>
      <c r="C92" s="17" t="s">
        <v>33</v>
      </c>
      <c r="D92" s="29">
        <v>31716.5</v>
      </c>
      <c r="E92" s="29">
        <v>31716.5</v>
      </c>
      <c r="F92" s="29" t="s">
        <v>88</v>
      </c>
      <c r="G92" s="29">
        <v>31716.5</v>
      </c>
    </row>
    <row r="93" spans="1:7" s="7" customFormat="1" ht="48" x14ac:dyDescent="0.2">
      <c r="A93" s="24"/>
      <c r="B93" s="28"/>
      <c r="C93" s="18" t="s">
        <v>96</v>
      </c>
      <c r="D93" s="29"/>
      <c r="E93" s="29"/>
      <c r="F93" s="29"/>
      <c r="G93" s="29"/>
    </row>
    <row r="94" spans="1:7" s="7" customFormat="1" x14ac:dyDescent="0.2">
      <c r="A94" s="24"/>
      <c r="B94" s="28"/>
      <c r="C94" s="17" t="s">
        <v>35</v>
      </c>
      <c r="D94" s="29">
        <f>2282+171+970</f>
        <v>3423</v>
      </c>
      <c r="E94" s="29">
        <f>2282+171+970</f>
        <v>3423</v>
      </c>
      <c r="F94" s="29" t="s">
        <v>98</v>
      </c>
      <c r="G94" s="29">
        <f>2282+171+970</f>
        <v>3423</v>
      </c>
    </row>
    <row r="95" spans="1:7" s="7" customFormat="1" ht="72" x14ac:dyDescent="0.2">
      <c r="A95" s="24"/>
      <c r="B95" s="28"/>
      <c r="C95" s="18" t="s">
        <v>97</v>
      </c>
      <c r="D95" s="29"/>
      <c r="E95" s="29"/>
      <c r="F95" s="29"/>
      <c r="G95" s="29"/>
    </row>
    <row r="96" spans="1:7" s="7" customFormat="1" x14ac:dyDescent="0.2">
      <c r="A96" s="24"/>
      <c r="B96" s="28"/>
      <c r="C96" s="16" t="s">
        <v>27</v>
      </c>
      <c r="D96" s="30">
        <f>D98+D100+D102+D104+D106+D108+D110</f>
        <v>33370.199999999997</v>
      </c>
      <c r="E96" s="30">
        <f>E98+E100+E102+E104+E106+E108+E110</f>
        <v>33370</v>
      </c>
      <c r="F96" s="30" t="s">
        <v>84</v>
      </c>
      <c r="G96" s="30">
        <f>G98+G100+G102+G104+G106+G108+G110</f>
        <v>33370</v>
      </c>
    </row>
    <row r="97" spans="1:7" s="7" customFormat="1" ht="36" x14ac:dyDescent="0.2">
      <c r="A97" s="24"/>
      <c r="B97" s="28"/>
      <c r="C97" s="16" t="s">
        <v>99</v>
      </c>
      <c r="D97" s="30"/>
      <c r="E97" s="30"/>
      <c r="F97" s="30"/>
      <c r="G97" s="30"/>
    </row>
    <row r="98" spans="1:7" x14ac:dyDescent="0.2">
      <c r="A98" s="24"/>
      <c r="B98" s="28"/>
      <c r="C98" s="17" t="s">
        <v>3</v>
      </c>
      <c r="D98" s="29">
        <v>1384.3</v>
      </c>
      <c r="E98" s="29">
        <v>1384.2</v>
      </c>
      <c r="F98" s="29" t="s">
        <v>101</v>
      </c>
      <c r="G98" s="29">
        <v>1384.2</v>
      </c>
    </row>
    <row r="99" spans="1:7" ht="48" x14ac:dyDescent="0.2">
      <c r="A99" s="24"/>
      <c r="B99" s="28"/>
      <c r="C99" s="18" t="s">
        <v>100</v>
      </c>
      <c r="D99" s="29"/>
      <c r="E99" s="29"/>
      <c r="F99" s="29"/>
      <c r="G99" s="29"/>
    </row>
    <row r="100" spans="1:7" x14ac:dyDescent="0.2">
      <c r="A100" s="24"/>
      <c r="B100" s="28"/>
      <c r="C100" s="17" t="s">
        <v>6</v>
      </c>
      <c r="D100" s="29">
        <v>430</v>
      </c>
      <c r="E100" s="29">
        <v>430</v>
      </c>
      <c r="F100" s="29" t="s">
        <v>103</v>
      </c>
      <c r="G100" s="29">
        <v>430</v>
      </c>
    </row>
    <row r="101" spans="1:7" ht="48" x14ac:dyDescent="0.2">
      <c r="A101" s="24"/>
      <c r="B101" s="28"/>
      <c r="C101" s="18" t="s">
        <v>102</v>
      </c>
      <c r="D101" s="29"/>
      <c r="E101" s="29"/>
      <c r="F101" s="29"/>
      <c r="G101" s="29"/>
    </row>
    <row r="102" spans="1:7" x14ac:dyDescent="0.2">
      <c r="A102" s="24"/>
      <c r="B102" s="28"/>
      <c r="C102" s="17" t="s">
        <v>31</v>
      </c>
      <c r="D102" s="29">
        <f>10000+11205</f>
        <v>21205</v>
      </c>
      <c r="E102" s="29">
        <f>10000+11205</f>
        <v>21205</v>
      </c>
      <c r="F102" s="29" t="s">
        <v>105</v>
      </c>
      <c r="G102" s="29">
        <f>10000+11205</f>
        <v>21205</v>
      </c>
    </row>
    <row r="103" spans="1:7" ht="24" x14ac:dyDescent="0.2">
      <c r="A103" s="24"/>
      <c r="B103" s="28"/>
      <c r="C103" s="18" t="s">
        <v>104</v>
      </c>
      <c r="D103" s="29"/>
      <c r="E103" s="29"/>
      <c r="F103" s="29"/>
      <c r="G103" s="29"/>
    </row>
    <row r="104" spans="1:7" x14ac:dyDescent="0.2">
      <c r="A104" s="24"/>
      <c r="B104" s="28"/>
      <c r="C104" s="17" t="s">
        <v>33</v>
      </c>
      <c r="D104" s="29">
        <f>700+2759.1</f>
        <v>3459.1</v>
      </c>
      <c r="E104" s="29">
        <f>700+2759.1</f>
        <v>3459.1</v>
      </c>
      <c r="F104" s="29" t="s">
        <v>107</v>
      </c>
      <c r="G104" s="29">
        <f>700+2759.1</f>
        <v>3459.1</v>
      </c>
    </row>
    <row r="105" spans="1:7" ht="24" x14ac:dyDescent="0.2">
      <c r="A105" s="24"/>
      <c r="B105" s="28"/>
      <c r="C105" s="18" t="s">
        <v>106</v>
      </c>
      <c r="D105" s="29"/>
      <c r="E105" s="29"/>
      <c r="F105" s="29"/>
      <c r="G105" s="29"/>
    </row>
    <row r="106" spans="1:7" x14ac:dyDescent="0.2">
      <c r="A106" s="24"/>
      <c r="B106" s="28"/>
      <c r="C106" s="17" t="s">
        <v>35</v>
      </c>
      <c r="D106" s="29">
        <v>4808.8</v>
      </c>
      <c r="E106" s="29">
        <v>4808.7</v>
      </c>
      <c r="F106" s="29" t="s">
        <v>109</v>
      </c>
      <c r="G106" s="29">
        <v>4808.7</v>
      </c>
    </row>
    <row r="107" spans="1:7" ht="36" x14ac:dyDescent="0.2">
      <c r="A107" s="24"/>
      <c r="B107" s="28"/>
      <c r="C107" s="18" t="s">
        <v>108</v>
      </c>
      <c r="D107" s="29"/>
      <c r="E107" s="29"/>
      <c r="F107" s="29"/>
      <c r="G107" s="29"/>
    </row>
    <row r="108" spans="1:7" x14ac:dyDescent="0.2">
      <c r="A108" s="24"/>
      <c r="B108" s="28"/>
      <c r="C108" s="17" t="s">
        <v>37</v>
      </c>
      <c r="D108" s="29">
        <v>1588</v>
      </c>
      <c r="E108" s="29">
        <v>1588</v>
      </c>
      <c r="F108" s="29" t="s">
        <v>111</v>
      </c>
      <c r="G108" s="29">
        <v>1588</v>
      </c>
    </row>
    <row r="109" spans="1:7" ht="36" x14ac:dyDescent="0.2">
      <c r="A109" s="24"/>
      <c r="B109" s="28"/>
      <c r="C109" s="18" t="s">
        <v>110</v>
      </c>
      <c r="D109" s="29"/>
      <c r="E109" s="29"/>
      <c r="F109" s="29"/>
      <c r="G109" s="29"/>
    </row>
    <row r="110" spans="1:7" x14ac:dyDescent="0.2">
      <c r="A110" s="24"/>
      <c r="B110" s="28"/>
      <c r="C110" s="17" t="s">
        <v>112</v>
      </c>
      <c r="D110" s="29">
        <v>495</v>
      </c>
      <c r="E110" s="29">
        <v>495</v>
      </c>
      <c r="F110" s="29" t="s">
        <v>114</v>
      </c>
      <c r="G110" s="29">
        <v>495</v>
      </c>
    </row>
    <row r="111" spans="1:7" ht="60" x14ac:dyDescent="0.2">
      <c r="A111" s="24"/>
      <c r="B111" s="28"/>
      <c r="C111" s="18" t="s">
        <v>113</v>
      </c>
      <c r="D111" s="29"/>
      <c r="E111" s="29"/>
      <c r="F111" s="29"/>
      <c r="G111" s="29"/>
    </row>
    <row r="112" spans="1:7" s="7" customFormat="1" x14ac:dyDescent="0.2">
      <c r="A112" s="24"/>
      <c r="B112" s="28"/>
      <c r="C112" s="16" t="s">
        <v>43</v>
      </c>
      <c r="D112" s="30">
        <f>D114+D116+D118+D120+D122+D124+D126+D128+D130+D132+D134+D136+D138+D140+D142+D144+D146+D148+D150+D152+D154+D156</f>
        <v>28554.799999999999</v>
      </c>
      <c r="E112" s="30">
        <f>E114+E116+E118+E120+E122+E124+E126+E128+E130+E132+E134+E136+E138+E140+E142+E144+E146+E148+E150+E152+E154+E156</f>
        <v>28554.75</v>
      </c>
      <c r="F112" s="30" t="s">
        <v>84</v>
      </c>
      <c r="G112" s="30">
        <f>G114+G116+G118+G120+G122+G124+G126+G128+G130+G132+G134+G136+G138+G140+G142+G144+G146+G148+G150+G152+G154+G156</f>
        <v>28554.75</v>
      </c>
    </row>
    <row r="113" spans="1:7" s="7" customFormat="1" ht="72" x14ac:dyDescent="0.2">
      <c r="A113" s="24"/>
      <c r="B113" s="28"/>
      <c r="C113" s="16" t="s">
        <v>115</v>
      </c>
      <c r="D113" s="30"/>
      <c r="E113" s="30"/>
      <c r="F113" s="30"/>
      <c r="G113" s="30"/>
    </row>
    <row r="114" spans="1:7" x14ac:dyDescent="0.2">
      <c r="A114" s="24"/>
      <c r="B114" s="28"/>
      <c r="C114" s="17" t="s">
        <v>3</v>
      </c>
      <c r="D114" s="29">
        <v>650</v>
      </c>
      <c r="E114" s="29">
        <v>650</v>
      </c>
      <c r="F114" s="29" t="s">
        <v>117</v>
      </c>
      <c r="G114" s="29">
        <v>650</v>
      </c>
    </row>
    <row r="115" spans="1:7" x14ac:dyDescent="0.2">
      <c r="A115" s="24"/>
      <c r="B115" s="28"/>
      <c r="C115" s="18" t="s">
        <v>116</v>
      </c>
      <c r="D115" s="29"/>
      <c r="E115" s="29"/>
      <c r="F115" s="29"/>
      <c r="G115" s="29"/>
    </row>
    <row r="116" spans="1:7" x14ac:dyDescent="0.2">
      <c r="A116" s="24"/>
      <c r="B116" s="28"/>
      <c r="C116" s="17" t="s">
        <v>6</v>
      </c>
      <c r="D116" s="29">
        <v>850</v>
      </c>
      <c r="E116" s="29">
        <v>850</v>
      </c>
      <c r="F116" s="29" t="s">
        <v>119</v>
      </c>
      <c r="G116" s="29">
        <v>850</v>
      </c>
    </row>
    <row r="117" spans="1:7" x14ac:dyDescent="0.2">
      <c r="A117" s="24"/>
      <c r="B117" s="28"/>
      <c r="C117" s="18" t="s">
        <v>118</v>
      </c>
      <c r="D117" s="29"/>
      <c r="E117" s="29"/>
      <c r="F117" s="29"/>
      <c r="G117" s="29"/>
    </row>
    <row r="118" spans="1:7" x14ac:dyDescent="0.2">
      <c r="A118" s="24"/>
      <c r="B118" s="28"/>
      <c r="C118" s="17" t="s">
        <v>31</v>
      </c>
      <c r="D118" s="29">
        <v>898.7</v>
      </c>
      <c r="E118" s="29">
        <v>898.7</v>
      </c>
      <c r="F118" s="29" t="s">
        <v>121</v>
      </c>
      <c r="G118" s="29">
        <v>898.7</v>
      </c>
    </row>
    <row r="119" spans="1:7" x14ac:dyDescent="0.2">
      <c r="A119" s="24"/>
      <c r="B119" s="28"/>
      <c r="C119" s="18" t="s">
        <v>120</v>
      </c>
      <c r="D119" s="29"/>
      <c r="E119" s="29"/>
      <c r="F119" s="29"/>
      <c r="G119" s="29"/>
    </row>
    <row r="120" spans="1:7" x14ac:dyDescent="0.2">
      <c r="A120" s="24"/>
      <c r="B120" s="28"/>
      <c r="C120" s="17" t="s">
        <v>33</v>
      </c>
      <c r="D120" s="29">
        <v>494.28000000000003</v>
      </c>
      <c r="E120" s="29">
        <v>494.28000000000003</v>
      </c>
      <c r="F120" s="29" t="s">
        <v>123</v>
      </c>
      <c r="G120" s="29">
        <v>494.28000000000003</v>
      </c>
    </row>
    <row r="121" spans="1:7" x14ac:dyDescent="0.2">
      <c r="A121" s="24"/>
      <c r="B121" s="28"/>
      <c r="C121" s="18" t="s">
        <v>122</v>
      </c>
      <c r="D121" s="29"/>
      <c r="E121" s="29"/>
      <c r="F121" s="29"/>
      <c r="G121" s="29"/>
    </row>
    <row r="122" spans="1:7" x14ac:dyDescent="0.2">
      <c r="A122" s="24"/>
      <c r="B122" s="28"/>
      <c r="C122" s="17" t="s">
        <v>35</v>
      </c>
      <c r="D122" s="29">
        <v>4794.5</v>
      </c>
      <c r="E122" s="29">
        <v>4794.5</v>
      </c>
      <c r="F122" s="29" t="s">
        <v>125</v>
      </c>
      <c r="G122" s="29">
        <v>4794.5</v>
      </c>
    </row>
    <row r="123" spans="1:7" x14ac:dyDescent="0.2">
      <c r="A123" s="24"/>
      <c r="B123" s="28"/>
      <c r="C123" s="18" t="s">
        <v>124</v>
      </c>
      <c r="D123" s="29"/>
      <c r="E123" s="29"/>
      <c r="F123" s="29"/>
      <c r="G123" s="29"/>
    </row>
    <row r="124" spans="1:7" x14ac:dyDescent="0.2">
      <c r="A124" s="24"/>
      <c r="B124" s="28"/>
      <c r="C124" s="17" t="s">
        <v>37</v>
      </c>
      <c r="D124" s="29">
        <v>30</v>
      </c>
      <c r="E124" s="29">
        <v>30</v>
      </c>
      <c r="F124" s="29" t="s">
        <v>127</v>
      </c>
      <c r="G124" s="29">
        <v>30</v>
      </c>
    </row>
    <row r="125" spans="1:7" x14ac:dyDescent="0.2">
      <c r="A125" s="24"/>
      <c r="B125" s="28"/>
      <c r="C125" s="18" t="s">
        <v>126</v>
      </c>
      <c r="D125" s="29"/>
      <c r="E125" s="29"/>
      <c r="F125" s="29"/>
      <c r="G125" s="29"/>
    </row>
    <row r="126" spans="1:7" x14ac:dyDescent="0.2">
      <c r="A126" s="24"/>
      <c r="B126" s="28"/>
      <c r="C126" s="17" t="s">
        <v>112</v>
      </c>
      <c r="D126" s="29">
        <v>650</v>
      </c>
      <c r="E126" s="29">
        <v>650</v>
      </c>
      <c r="F126" s="29" t="s">
        <v>129</v>
      </c>
      <c r="G126" s="29">
        <v>650</v>
      </c>
    </row>
    <row r="127" spans="1:7" x14ac:dyDescent="0.2">
      <c r="A127" s="24"/>
      <c r="B127" s="28"/>
      <c r="C127" s="18" t="s">
        <v>128</v>
      </c>
      <c r="D127" s="29"/>
      <c r="E127" s="29"/>
      <c r="F127" s="29"/>
      <c r="G127" s="29"/>
    </row>
    <row r="128" spans="1:7" x14ac:dyDescent="0.2">
      <c r="A128" s="24"/>
      <c r="B128" s="28"/>
      <c r="C128" s="17" t="s">
        <v>130</v>
      </c>
      <c r="D128" s="29">
        <v>350</v>
      </c>
      <c r="E128" s="29">
        <v>350</v>
      </c>
      <c r="F128" s="29" t="s">
        <v>132</v>
      </c>
      <c r="G128" s="29">
        <v>350</v>
      </c>
    </row>
    <row r="129" spans="1:7" x14ac:dyDescent="0.2">
      <c r="A129" s="24"/>
      <c r="B129" s="28"/>
      <c r="C129" s="18" t="s">
        <v>131</v>
      </c>
      <c r="D129" s="29"/>
      <c r="E129" s="29"/>
      <c r="F129" s="29"/>
      <c r="G129" s="29"/>
    </row>
    <row r="130" spans="1:7" x14ac:dyDescent="0.2">
      <c r="A130" s="24"/>
      <c r="B130" s="28"/>
      <c r="C130" s="17" t="s">
        <v>133</v>
      </c>
      <c r="D130" s="29">
        <v>580</v>
      </c>
      <c r="E130" s="29">
        <v>580</v>
      </c>
      <c r="F130" s="29" t="s">
        <v>135</v>
      </c>
      <c r="G130" s="29">
        <v>580</v>
      </c>
    </row>
    <row r="131" spans="1:7" x14ac:dyDescent="0.2">
      <c r="A131" s="24"/>
      <c r="B131" s="28"/>
      <c r="C131" s="18" t="s">
        <v>134</v>
      </c>
      <c r="D131" s="29"/>
      <c r="E131" s="29"/>
      <c r="F131" s="29"/>
      <c r="G131" s="29"/>
    </row>
    <row r="132" spans="1:7" x14ac:dyDescent="0.2">
      <c r="A132" s="24"/>
      <c r="B132" s="28"/>
      <c r="C132" s="17" t="s">
        <v>136</v>
      </c>
      <c r="D132" s="29">
        <v>7041.1</v>
      </c>
      <c r="E132" s="29">
        <v>7041.1</v>
      </c>
      <c r="F132" s="29" t="s">
        <v>138</v>
      </c>
      <c r="G132" s="29">
        <v>7041.1</v>
      </c>
    </row>
    <row r="133" spans="1:7" x14ac:dyDescent="0.2">
      <c r="A133" s="24"/>
      <c r="B133" s="28"/>
      <c r="C133" s="18" t="s">
        <v>137</v>
      </c>
      <c r="D133" s="29"/>
      <c r="E133" s="29"/>
      <c r="F133" s="29"/>
      <c r="G133" s="29"/>
    </row>
    <row r="134" spans="1:7" x14ac:dyDescent="0.2">
      <c r="A134" s="24"/>
      <c r="B134" s="28"/>
      <c r="C134" s="17" t="s">
        <v>139</v>
      </c>
      <c r="D134" s="29">
        <v>408.52</v>
      </c>
      <c r="E134" s="29">
        <v>408.52</v>
      </c>
      <c r="F134" s="29" t="s">
        <v>141</v>
      </c>
      <c r="G134" s="29">
        <v>408.52</v>
      </c>
    </row>
    <row r="135" spans="1:7" x14ac:dyDescent="0.2">
      <c r="A135" s="24"/>
      <c r="B135" s="28"/>
      <c r="C135" s="18" t="s">
        <v>140</v>
      </c>
      <c r="D135" s="29"/>
      <c r="E135" s="29"/>
      <c r="F135" s="29"/>
      <c r="G135" s="29"/>
    </row>
    <row r="136" spans="1:7" x14ac:dyDescent="0.2">
      <c r="A136" s="24"/>
      <c r="B136" s="28"/>
      <c r="C136" s="17" t="s">
        <v>142</v>
      </c>
      <c r="D136" s="29">
        <v>390</v>
      </c>
      <c r="E136" s="29">
        <v>390</v>
      </c>
      <c r="F136" s="29" t="s">
        <v>144</v>
      </c>
      <c r="G136" s="29">
        <v>390</v>
      </c>
    </row>
    <row r="137" spans="1:7" x14ac:dyDescent="0.2">
      <c r="A137" s="24"/>
      <c r="B137" s="28"/>
      <c r="C137" s="18" t="s">
        <v>143</v>
      </c>
      <c r="D137" s="29"/>
      <c r="E137" s="29"/>
      <c r="F137" s="29"/>
      <c r="G137" s="29"/>
    </row>
    <row r="138" spans="1:7" x14ac:dyDescent="0.2">
      <c r="A138" s="24"/>
      <c r="B138" s="28"/>
      <c r="C138" s="17" t="s">
        <v>145</v>
      </c>
      <c r="D138" s="29">
        <v>480</v>
      </c>
      <c r="E138" s="29">
        <v>480</v>
      </c>
      <c r="F138" s="29" t="s">
        <v>147</v>
      </c>
      <c r="G138" s="29">
        <v>480</v>
      </c>
    </row>
    <row r="139" spans="1:7" x14ac:dyDescent="0.2">
      <c r="A139" s="24"/>
      <c r="B139" s="28"/>
      <c r="C139" s="18" t="s">
        <v>146</v>
      </c>
      <c r="D139" s="29"/>
      <c r="E139" s="29"/>
      <c r="F139" s="29"/>
      <c r="G139" s="29"/>
    </row>
    <row r="140" spans="1:7" x14ac:dyDescent="0.2">
      <c r="A140" s="24"/>
      <c r="B140" s="28"/>
      <c r="C140" s="17" t="s">
        <v>148</v>
      </c>
      <c r="D140" s="29">
        <v>450</v>
      </c>
      <c r="E140" s="29">
        <v>450</v>
      </c>
      <c r="F140" s="29" t="s">
        <v>150</v>
      </c>
      <c r="G140" s="29">
        <v>450</v>
      </c>
    </row>
    <row r="141" spans="1:7" x14ac:dyDescent="0.2">
      <c r="A141" s="24"/>
      <c r="B141" s="28"/>
      <c r="C141" s="18" t="s">
        <v>149</v>
      </c>
      <c r="D141" s="29"/>
      <c r="E141" s="29"/>
      <c r="F141" s="29"/>
      <c r="G141" s="29"/>
    </row>
    <row r="142" spans="1:7" x14ac:dyDescent="0.2">
      <c r="A142" s="24"/>
      <c r="B142" s="28"/>
      <c r="C142" s="17" t="s">
        <v>151</v>
      </c>
      <c r="D142" s="29">
        <v>6906.9</v>
      </c>
      <c r="E142" s="29">
        <v>6906.9</v>
      </c>
      <c r="F142" s="29" t="s">
        <v>153</v>
      </c>
      <c r="G142" s="29">
        <v>6906.9</v>
      </c>
    </row>
    <row r="143" spans="1:7" x14ac:dyDescent="0.2">
      <c r="A143" s="24"/>
      <c r="B143" s="28"/>
      <c r="C143" s="18" t="s">
        <v>152</v>
      </c>
      <c r="D143" s="29"/>
      <c r="E143" s="29"/>
      <c r="F143" s="29"/>
      <c r="G143" s="29"/>
    </row>
    <row r="144" spans="1:7" x14ac:dyDescent="0.2">
      <c r="A144" s="24"/>
      <c r="B144" s="28"/>
      <c r="C144" s="17" t="s">
        <v>154</v>
      </c>
      <c r="D144" s="29">
        <v>0</v>
      </c>
      <c r="E144" s="29">
        <v>0</v>
      </c>
      <c r="F144" s="29" t="s">
        <v>2</v>
      </c>
      <c r="G144" s="29">
        <v>0</v>
      </c>
    </row>
    <row r="145" spans="1:7" ht="24" x14ac:dyDescent="0.2">
      <c r="A145" s="24"/>
      <c r="B145" s="28"/>
      <c r="C145" s="18" t="s">
        <v>155</v>
      </c>
      <c r="D145" s="29"/>
      <c r="E145" s="29"/>
      <c r="F145" s="29"/>
      <c r="G145" s="29"/>
    </row>
    <row r="146" spans="1:7" x14ac:dyDescent="0.2">
      <c r="A146" s="24"/>
      <c r="B146" s="28"/>
      <c r="C146" s="18" t="s">
        <v>156</v>
      </c>
      <c r="D146" s="29">
        <v>0</v>
      </c>
      <c r="E146" s="29">
        <v>0</v>
      </c>
      <c r="F146" s="29" t="s">
        <v>2</v>
      </c>
      <c r="G146" s="29">
        <v>0</v>
      </c>
    </row>
    <row r="147" spans="1:7" ht="48" x14ac:dyDescent="0.2">
      <c r="A147" s="24"/>
      <c r="B147" s="28"/>
      <c r="C147" s="18" t="s">
        <v>157</v>
      </c>
      <c r="D147" s="29"/>
      <c r="E147" s="29"/>
      <c r="F147" s="29"/>
      <c r="G147" s="29"/>
    </row>
    <row r="148" spans="1:7" x14ac:dyDescent="0.2">
      <c r="A148" s="24"/>
      <c r="B148" s="28"/>
      <c r="C148" s="17" t="s">
        <v>158</v>
      </c>
      <c r="D148" s="29">
        <v>0</v>
      </c>
      <c r="E148" s="29">
        <v>0</v>
      </c>
      <c r="F148" s="29" t="s">
        <v>2</v>
      </c>
      <c r="G148" s="29">
        <v>0</v>
      </c>
    </row>
    <row r="149" spans="1:7" x14ac:dyDescent="0.2">
      <c r="A149" s="24"/>
      <c r="B149" s="28"/>
      <c r="C149" s="18" t="s">
        <v>159</v>
      </c>
      <c r="D149" s="29"/>
      <c r="E149" s="29"/>
      <c r="F149" s="29"/>
      <c r="G149" s="29"/>
    </row>
    <row r="150" spans="1:7" x14ac:dyDescent="0.2">
      <c r="A150" s="24"/>
      <c r="B150" s="28"/>
      <c r="C150" s="17" t="s">
        <v>160</v>
      </c>
      <c r="D150" s="29">
        <v>550</v>
      </c>
      <c r="E150" s="29">
        <v>550</v>
      </c>
      <c r="F150" s="29" t="s">
        <v>162</v>
      </c>
      <c r="G150" s="29">
        <v>550</v>
      </c>
    </row>
    <row r="151" spans="1:7" x14ac:dyDescent="0.2">
      <c r="A151" s="24"/>
      <c r="B151" s="28"/>
      <c r="C151" s="18" t="s">
        <v>161</v>
      </c>
      <c r="D151" s="29"/>
      <c r="E151" s="29"/>
      <c r="F151" s="29"/>
      <c r="G151" s="29"/>
    </row>
    <row r="152" spans="1:7" x14ac:dyDescent="0.2">
      <c r="A152" s="24"/>
      <c r="B152" s="28"/>
      <c r="C152" s="17" t="s">
        <v>163</v>
      </c>
      <c r="D152" s="29">
        <v>310</v>
      </c>
      <c r="E152" s="29">
        <v>310</v>
      </c>
      <c r="F152" s="29" t="s">
        <v>165</v>
      </c>
      <c r="G152" s="29">
        <v>310</v>
      </c>
    </row>
    <row r="153" spans="1:7" x14ac:dyDescent="0.2">
      <c r="A153" s="24"/>
      <c r="B153" s="28"/>
      <c r="C153" s="18" t="s">
        <v>164</v>
      </c>
      <c r="D153" s="29"/>
      <c r="E153" s="29"/>
      <c r="F153" s="29"/>
      <c r="G153" s="29"/>
    </row>
    <row r="154" spans="1:7" x14ac:dyDescent="0.2">
      <c r="A154" s="24"/>
      <c r="B154" s="28"/>
      <c r="C154" s="17" t="s">
        <v>166</v>
      </c>
      <c r="D154" s="29">
        <v>2720.8</v>
      </c>
      <c r="E154" s="29">
        <v>2720.75</v>
      </c>
      <c r="F154" s="29" t="s">
        <v>168</v>
      </c>
      <c r="G154" s="29">
        <v>2720.75</v>
      </c>
    </row>
    <row r="155" spans="1:7" x14ac:dyDescent="0.2">
      <c r="A155" s="24"/>
      <c r="B155" s="28"/>
      <c r="C155" s="18" t="s">
        <v>167</v>
      </c>
      <c r="D155" s="29"/>
      <c r="E155" s="29"/>
      <c r="F155" s="29"/>
      <c r="G155" s="29"/>
    </row>
    <row r="156" spans="1:7" x14ac:dyDescent="0.2">
      <c r="A156" s="24"/>
      <c r="B156" s="28"/>
      <c r="C156" s="17" t="s">
        <v>169</v>
      </c>
      <c r="D156" s="29">
        <v>0</v>
      </c>
      <c r="E156" s="29">
        <v>0</v>
      </c>
      <c r="F156" s="29" t="s">
        <v>171</v>
      </c>
      <c r="G156" s="29">
        <v>0</v>
      </c>
    </row>
    <row r="157" spans="1:7" ht="36" x14ac:dyDescent="0.2">
      <c r="A157" s="24"/>
      <c r="B157" s="28"/>
      <c r="C157" s="18" t="s">
        <v>170</v>
      </c>
      <c r="D157" s="29"/>
      <c r="E157" s="29"/>
      <c r="F157" s="29"/>
      <c r="G157" s="29"/>
    </row>
    <row r="158" spans="1:7" s="7" customFormat="1" x14ac:dyDescent="0.2">
      <c r="A158" s="24"/>
      <c r="B158" s="28"/>
      <c r="C158" s="16" t="s">
        <v>50</v>
      </c>
      <c r="D158" s="30">
        <f>D160+D162</f>
        <v>16956.3</v>
      </c>
      <c r="E158" s="30">
        <f>E160+E162</f>
        <v>16955.88</v>
      </c>
      <c r="F158" s="30" t="s">
        <v>84</v>
      </c>
      <c r="G158" s="30">
        <f>G160+G162</f>
        <v>16955.88</v>
      </c>
    </row>
    <row r="159" spans="1:7" s="7" customFormat="1" ht="132" x14ac:dyDescent="0.2">
      <c r="A159" s="24"/>
      <c r="B159" s="28"/>
      <c r="C159" s="16" t="s">
        <v>172</v>
      </c>
      <c r="D159" s="30"/>
      <c r="E159" s="30"/>
      <c r="F159" s="30"/>
      <c r="G159" s="30"/>
    </row>
    <row r="160" spans="1:7" x14ac:dyDescent="0.2">
      <c r="A160" s="24"/>
      <c r="B160" s="28"/>
      <c r="C160" s="17" t="s">
        <v>3</v>
      </c>
      <c r="D160" s="29">
        <v>9015.9</v>
      </c>
      <c r="E160" s="29">
        <v>9015.9</v>
      </c>
      <c r="F160" s="29" t="s">
        <v>174</v>
      </c>
      <c r="G160" s="29">
        <v>9015.9</v>
      </c>
    </row>
    <row r="161" spans="1:7" ht="108" x14ac:dyDescent="0.2">
      <c r="A161" s="24"/>
      <c r="B161" s="28"/>
      <c r="C161" s="18" t="s">
        <v>173</v>
      </c>
      <c r="D161" s="29"/>
      <c r="E161" s="29"/>
      <c r="F161" s="29"/>
      <c r="G161" s="29"/>
    </row>
    <row r="162" spans="1:7" x14ac:dyDescent="0.2">
      <c r="A162" s="24"/>
      <c r="B162" s="28"/>
      <c r="C162" s="17" t="s">
        <v>6</v>
      </c>
      <c r="D162" s="29">
        <v>7940.4</v>
      </c>
      <c r="E162" s="29">
        <v>7939.9800000000005</v>
      </c>
      <c r="F162" s="29" t="s">
        <v>176</v>
      </c>
      <c r="G162" s="29">
        <v>7939.9800000000005</v>
      </c>
    </row>
    <row r="163" spans="1:7" ht="96" x14ac:dyDescent="0.2">
      <c r="A163" s="24"/>
      <c r="B163" s="28"/>
      <c r="C163" s="18" t="s">
        <v>175</v>
      </c>
      <c r="D163" s="29"/>
      <c r="E163" s="29"/>
      <c r="F163" s="29"/>
      <c r="G163" s="29"/>
    </row>
    <row r="164" spans="1:7" s="7" customFormat="1" x14ac:dyDescent="0.2">
      <c r="A164" s="24"/>
      <c r="B164" s="28"/>
      <c r="C164" s="16" t="s">
        <v>177</v>
      </c>
      <c r="D164" s="30">
        <f>D166+D168+D170+D172</f>
        <v>3870.5</v>
      </c>
      <c r="E164" s="30">
        <f>E166+E168+E170+E172</f>
        <v>3869.6099999999997</v>
      </c>
      <c r="F164" s="30" t="s">
        <v>84</v>
      </c>
      <c r="G164" s="30">
        <f>G166+G168+G170+G172</f>
        <v>3869.6099999999997</v>
      </c>
    </row>
    <row r="165" spans="1:7" s="7" customFormat="1" ht="36" x14ac:dyDescent="0.2">
      <c r="A165" s="24"/>
      <c r="B165" s="28"/>
      <c r="C165" s="16" t="s">
        <v>178</v>
      </c>
      <c r="D165" s="30"/>
      <c r="E165" s="30"/>
      <c r="F165" s="30"/>
      <c r="G165" s="30"/>
    </row>
    <row r="166" spans="1:7" x14ac:dyDescent="0.2">
      <c r="A166" s="24"/>
      <c r="B166" s="28"/>
      <c r="C166" s="17" t="s">
        <v>3</v>
      </c>
      <c r="D166" s="29">
        <v>3768.8</v>
      </c>
      <c r="E166" s="29">
        <v>3767.91</v>
      </c>
      <c r="F166" s="29" t="s">
        <v>180</v>
      </c>
      <c r="G166" s="29">
        <v>3767.91</v>
      </c>
    </row>
    <row r="167" spans="1:7" ht="36" x14ac:dyDescent="0.2">
      <c r="A167" s="24"/>
      <c r="B167" s="28"/>
      <c r="C167" s="18" t="s">
        <v>179</v>
      </c>
      <c r="D167" s="29"/>
      <c r="E167" s="29"/>
      <c r="F167" s="29"/>
      <c r="G167" s="29"/>
    </row>
    <row r="168" spans="1:7" x14ac:dyDescent="0.2">
      <c r="A168" s="24"/>
      <c r="B168" s="28"/>
      <c r="C168" s="17" t="s">
        <v>6</v>
      </c>
      <c r="D168" s="29">
        <v>101.7</v>
      </c>
      <c r="E168" s="29">
        <v>101.7</v>
      </c>
      <c r="F168" s="29" t="s">
        <v>182</v>
      </c>
      <c r="G168" s="29">
        <v>101.7</v>
      </c>
    </row>
    <row r="169" spans="1:7" ht="24" x14ac:dyDescent="0.2">
      <c r="A169" s="24"/>
      <c r="B169" s="28"/>
      <c r="C169" s="18" t="s">
        <v>181</v>
      </c>
      <c r="D169" s="29"/>
      <c r="E169" s="29"/>
      <c r="F169" s="29"/>
      <c r="G169" s="29"/>
    </row>
    <row r="170" spans="1:7" x14ac:dyDescent="0.2">
      <c r="A170" s="24"/>
      <c r="B170" s="28"/>
      <c r="C170" s="17" t="s">
        <v>31</v>
      </c>
      <c r="D170" s="29">
        <v>0</v>
      </c>
      <c r="E170" s="29">
        <v>0</v>
      </c>
      <c r="F170" s="29" t="s">
        <v>2</v>
      </c>
      <c r="G170" s="29">
        <v>0</v>
      </c>
    </row>
    <row r="171" spans="1:7" ht="60" x14ac:dyDescent="0.2">
      <c r="A171" s="24"/>
      <c r="B171" s="28"/>
      <c r="C171" s="18" t="s">
        <v>183</v>
      </c>
      <c r="D171" s="29"/>
      <c r="E171" s="29"/>
      <c r="F171" s="29"/>
      <c r="G171" s="29"/>
    </row>
    <row r="172" spans="1:7" x14ac:dyDescent="0.2">
      <c r="A172" s="24"/>
      <c r="B172" s="28"/>
      <c r="C172" s="17" t="s">
        <v>33</v>
      </c>
      <c r="D172" s="29">
        <v>0</v>
      </c>
      <c r="E172" s="29">
        <v>0</v>
      </c>
      <c r="F172" s="29" t="s">
        <v>2</v>
      </c>
      <c r="G172" s="29">
        <v>0</v>
      </c>
    </row>
    <row r="173" spans="1:7" ht="72" x14ac:dyDescent="0.2">
      <c r="A173" s="24"/>
      <c r="B173" s="28"/>
      <c r="C173" s="18" t="s">
        <v>184</v>
      </c>
      <c r="D173" s="29"/>
      <c r="E173" s="29"/>
      <c r="F173" s="29"/>
      <c r="G173" s="29"/>
    </row>
    <row r="174" spans="1:7" ht="24" x14ac:dyDescent="0.2">
      <c r="A174" s="24"/>
      <c r="B174" s="28"/>
      <c r="C174" s="4" t="s">
        <v>62</v>
      </c>
      <c r="D174" s="6">
        <f>D80+D96+D112+D158+D164</f>
        <v>149752.4</v>
      </c>
      <c r="E174" s="6">
        <f>E80+E96+E112+E158+E164</f>
        <v>149750.13999999998</v>
      </c>
      <c r="F174" s="20" t="s">
        <v>334</v>
      </c>
      <c r="G174" s="6">
        <f>G80+G96+G112+G158+G164</f>
        <v>149750.13999999998</v>
      </c>
    </row>
    <row r="175" spans="1:7" x14ac:dyDescent="0.2">
      <c r="A175" s="24">
        <v>3</v>
      </c>
      <c r="B175" s="28" t="s">
        <v>327</v>
      </c>
      <c r="C175" s="10" t="s">
        <v>0</v>
      </c>
      <c r="D175" s="27">
        <f>D177+D179+D181+D183+D185+D187+D189+D191+D193+D195+D197+D199+D201+D203+D205+D207+D209+D211+D213+D215+D217+D219+D221+D223+D225+D227+D229+D231</f>
        <v>5931.5999999999995</v>
      </c>
      <c r="E175" s="27">
        <f>E177+E179+E181+E183+E185+E187+E189+E191+E193+E195+E197+E199+E201+E203+E205+E207+E209+E211+E213+E215+E217+E219+E221+E223+E225+E227+E229+E231</f>
        <v>5914.29</v>
      </c>
      <c r="F175" s="27" t="s">
        <v>337</v>
      </c>
      <c r="G175" s="27">
        <f>G177+G179+G181+G183+G185+G187+G189+G191+G193+G195+G197+G199+G201+G203+G205+G207+G209+G211+G213+G215+G217+G219+G221+G223+G225+G227+G229+G231</f>
        <v>5914.29</v>
      </c>
    </row>
    <row r="176" spans="1:7" ht="60" x14ac:dyDescent="0.2">
      <c r="A176" s="24"/>
      <c r="B176" s="28"/>
      <c r="C176" s="10" t="s">
        <v>185</v>
      </c>
      <c r="D176" s="27"/>
      <c r="E176" s="27"/>
      <c r="F176" s="27"/>
      <c r="G176" s="27"/>
    </row>
    <row r="177" spans="1:7" x14ac:dyDescent="0.2">
      <c r="A177" s="24"/>
      <c r="B177" s="28"/>
      <c r="C177" s="11" t="s">
        <v>3</v>
      </c>
      <c r="D177" s="26">
        <v>100</v>
      </c>
      <c r="E177" s="26">
        <v>100</v>
      </c>
      <c r="F177" s="26" t="s">
        <v>188</v>
      </c>
      <c r="G177" s="26">
        <v>100</v>
      </c>
    </row>
    <row r="178" spans="1:7" ht="36" x14ac:dyDescent="0.2">
      <c r="A178" s="24"/>
      <c r="B178" s="28"/>
      <c r="C178" s="12" t="s">
        <v>187</v>
      </c>
      <c r="D178" s="26"/>
      <c r="E178" s="26"/>
      <c r="F178" s="26"/>
      <c r="G178" s="26"/>
    </row>
    <row r="179" spans="1:7" x14ac:dyDescent="0.2">
      <c r="A179" s="24"/>
      <c r="B179" s="28"/>
      <c r="C179" s="11" t="s">
        <v>6</v>
      </c>
      <c r="D179" s="26">
        <v>148.4</v>
      </c>
      <c r="E179" s="26">
        <v>148.4</v>
      </c>
      <c r="F179" s="26" t="s">
        <v>190</v>
      </c>
      <c r="G179" s="26">
        <v>148.4</v>
      </c>
    </row>
    <row r="180" spans="1:7" ht="96" x14ac:dyDescent="0.2">
      <c r="A180" s="24"/>
      <c r="B180" s="28"/>
      <c r="C180" s="12" t="s">
        <v>189</v>
      </c>
      <c r="D180" s="26"/>
      <c r="E180" s="26"/>
      <c r="F180" s="26"/>
      <c r="G180" s="26"/>
    </row>
    <row r="181" spans="1:7" x14ac:dyDescent="0.2">
      <c r="A181" s="24"/>
      <c r="B181" s="28"/>
      <c r="C181" s="11" t="s">
        <v>31</v>
      </c>
      <c r="D181" s="26">
        <v>61.5</v>
      </c>
      <c r="E181" s="26">
        <v>61.44</v>
      </c>
      <c r="F181" s="26" t="s">
        <v>338</v>
      </c>
      <c r="G181" s="26">
        <v>61.44</v>
      </c>
    </row>
    <row r="182" spans="1:7" ht="72" x14ac:dyDescent="0.2">
      <c r="A182" s="24"/>
      <c r="B182" s="28"/>
      <c r="C182" s="12" t="s">
        <v>191</v>
      </c>
      <c r="D182" s="26"/>
      <c r="E182" s="26"/>
      <c r="F182" s="26"/>
      <c r="G182" s="26"/>
    </row>
    <row r="183" spans="1:7" x14ac:dyDescent="0.2">
      <c r="A183" s="24"/>
      <c r="B183" s="28"/>
      <c r="C183" s="11" t="s">
        <v>33</v>
      </c>
      <c r="D183" s="26">
        <v>40</v>
      </c>
      <c r="E183" s="26">
        <v>40</v>
      </c>
      <c r="F183" s="26" t="s">
        <v>194</v>
      </c>
      <c r="G183" s="26">
        <v>40</v>
      </c>
    </row>
    <row r="184" spans="1:7" ht="24" x14ac:dyDescent="0.2">
      <c r="A184" s="24"/>
      <c r="B184" s="28"/>
      <c r="C184" s="12" t="s">
        <v>193</v>
      </c>
      <c r="D184" s="26"/>
      <c r="E184" s="26"/>
      <c r="F184" s="26"/>
      <c r="G184" s="26"/>
    </row>
    <row r="185" spans="1:7" x14ac:dyDescent="0.2">
      <c r="A185" s="24"/>
      <c r="B185" s="28"/>
      <c r="C185" s="11" t="s">
        <v>35</v>
      </c>
      <c r="D185" s="26">
        <v>54</v>
      </c>
      <c r="E185" s="26">
        <v>54</v>
      </c>
      <c r="F185" s="26" t="s">
        <v>192</v>
      </c>
      <c r="G185" s="26">
        <v>54</v>
      </c>
    </row>
    <row r="186" spans="1:7" s="7" customFormat="1" ht="24" x14ac:dyDescent="0.2">
      <c r="A186" s="24"/>
      <c r="B186" s="28"/>
      <c r="C186" s="12" t="s">
        <v>195</v>
      </c>
      <c r="D186" s="26"/>
      <c r="E186" s="26"/>
      <c r="F186" s="26"/>
      <c r="G186" s="26"/>
    </row>
    <row r="187" spans="1:7" s="7" customFormat="1" x14ac:dyDescent="0.2">
      <c r="A187" s="24"/>
      <c r="B187" s="28"/>
      <c r="C187" s="11" t="s">
        <v>37</v>
      </c>
      <c r="D187" s="26">
        <v>0</v>
      </c>
      <c r="E187" s="26">
        <v>0</v>
      </c>
      <c r="F187" s="26" t="s">
        <v>197</v>
      </c>
      <c r="G187" s="26">
        <v>0</v>
      </c>
    </row>
    <row r="188" spans="1:7" ht="36" x14ac:dyDescent="0.2">
      <c r="A188" s="24"/>
      <c r="B188" s="28"/>
      <c r="C188" s="12" t="s">
        <v>196</v>
      </c>
      <c r="D188" s="26"/>
      <c r="E188" s="26"/>
      <c r="F188" s="26"/>
      <c r="G188" s="26"/>
    </row>
    <row r="189" spans="1:7" x14ac:dyDescent="0.2">
      <c r="A189" s="24"/>
      <c r="B189" s="28"/>
      <c r="C189" s="11" t="s">
        <v>112</v>
      </c>
      <c r="D189" s="26">
        <v>0</v>
      </c>
      <c r="E189" s="26">
        <v>0</v>
      </c>
      <c r="F189" s="26" t="s">
        <v>197</v>
      </c>
      <c r="G189" s="26">
        <v>0</v>
      </c>
    </row>
    <row r="190" spans="1:7" ht="24" x14ac:dyDescent="0.2">
      <c r="A190" s="24"/>
      <c r="B190" s="28"/>
      <c r="C190" s="12" t="s">
        <v>198</v>
      </c>
      <c r="D190" s="26"/>
      <c r="E190" s="26"/>
      <c r="F190" s="26"/>
      <c r="G190" s="26"/>
    </row>
    <row r="191" spans="1:7" x14ac:dyDescent="0.2">
      <c r="A191" s="24"/>
      <c r="B191" s="28"/>
      <c r="C191" s="11" t="s">
        <v>130</v>
      </c>
      <c r="D191" s="26">
        <v>0</v>
      </c>
      <c r="E191" s="26">
        <v>0</v>
      </c>
      <c r="F191" s="26" t="s">
        <v>197</v>
      </c>
      <c r="G191" s="26">
        <v>0</v>
      </c>
    </row>
    <row r="192" spans="1:7" ht="24" x14ac:dyDescent="0.2">
      <c r="A192" s="24"/>
      <c r="B192" s="28"/>
      <c r="C192" s="12" t="s">
        <v>199</v>
      </c>
      <c r="D192" s="26"/>
      <c r="E192" s="26"/>
      <c r="F192" s="26"/>
      <c r="G192" s="26"/>
    </row>
    <row r="193" spans="1:7" x14ac:dyDescent="0.2">
      <c r="A193" s="24"/>
      <c r="B193" s="28"/>
      <c r="C193" s="11" t="s">
        <v>133</v>
      </c>
      <c r="D193" s="26">
        <v>0</v>
      </c>
      <c r="E193" s="26">
        <v>0</v>
      </c>
      <c r="F193" s="26" t="s">
        <v>197</v>
      </c>
      <c r="G193" s="26">
        <v>0</v>
      </c>
    </row>
    <row r="194" spans="1:7" ht="24" x14ac:dyDescent="0.2">
      <c r="A194" s="24"/>
      <c r="B194" s="28"/>
      <c r="C194" s="12" t="s">
        <v>200</v>
      </c>
      <c r="D194" s="26"/>
      <c r="E194" s="26"/>
      <c r="F194" s="26"/>
      <c r="G194" s="26"/>
    </row>
    <row r="195" spans="1:7" x14ac:dyDescent="0.2">
      <c r="A195" s="24"/>
      <c r="B195" s="28"/>
      <c r="C195" s="12" t="s">
        <v>136</v>
      </c>
      <c r="D195" s="26">
        <v>40.1</v>
      </c>
      <c r="E195" s="26">
        <v>40.06</v>
      </c>
      <c r="F195" s="26" t="s">
        <v>202</v>
      </c>
      <c r="G195" s="26">
        <v>40.06</v>
      </c>
    </row>
    <row r="196" spans="1:7" ht="24" x14ac:dyDescent="0.2">
      <c r="A196" s="24"/>
      <c r="B196" s="28"/>
      <c r="C196" s="12" t="s">
        <v>201</v>
      </c>
      <c r="D196" s="26"/>
      <c r="E196" s="26"/>
      <c r="F196" s="26"/>
      <c r="G196" s="26"/>
    </row>
    <row r="197" spans="1:7" x14ac:dyDescent="0.2">
      <c r="A197" s="24"/>
      <c r="B197" s="28"/>
      <c r="C197" s="11" t="s">
        <v>139</v>
      </c>
      <c r="D197" s="26">
        <v>0</v>
      </c>
      <c r="E197" s="26">
        <v>0</v>
      </c>
      <c r="F197" s="26" t="s">
        <v>197</v>
      </c>
      <c r="G197" s="26">
        <v>0</v>
      </c>
    </row>
    <row r="198" spans="1:7" ht="24" x14ac:dyDescent="0.2">
      <c r="A198" s="24"/>
      <c r="B198" s="28"/>
      <c r="C198" s="12" t="s">
        <v>203</v>
      </c>
      <c r="D198" s="26"/>
      <c r="E198" s="26"/>
      <c r="F198" s="26"/>
      <c r="G198" s="26"/>
    </row>
    <row r="199" spans="1:7" x14ac:dyDescent="0.2">
      <c r="A199" s="24"/>
      <c r="B199" s="28"/>
      <c r="C199" s="11" t="s">
        <v>142</v>
      </c>
      <c r="D199" s="26">
        <v>20</v>
      </c>
      <c r="E199" s="26">
        <v>19.919999999999998</v>
      </c>
      <c r="F199" s="26" t="s">
        <v>205</v>
      </c>
      <c r="G199" s="26">
        <v>19.919999999999998</v>
      </c>
    </row>
    <row r="200" spans="1:7" ht="36" x14ac:dyDescent="0.2">
      <c r="A200" s="24"/>
      <c r="B200" s="28"/>
      <c r="C200" s="12" t="s">
        <v>204</v>
      </c>
      <c r="D200" s="26"/>
      <c r="E200" s="26"/>
      <c r="F200" s="26"/>
      <c r="G200" s="26"/>
    </row>
    <row r="201" spans="1:7" x14ac:dyDescent="0.2">
      <c r="A201" s="24"/>
      <c r="B201" s="28"/>
      <c r="C201" s="11" t="s">
        <v>145</v>
      </c>
      <c r="D201" s="26">
        <v>143.6</v>
      </c>
      <c r="E201" s="26">
        <v>143.54000000000002</v>
      </c>
      <c r="F201" s="26" t="s">
        <v>207</v>
      </c>
      <c r="G201" s="26">
        <v>143.54000000000002</v>
      </c>
    </row>
    <row r="202" spans="1:7" ht="24" x14ac:dyDescent="0.2">
      <c r="A202" s="24"/>
      <c r="B202" s="28"/>
      <c r="C202" s="12" t="s">
        <v>206</v>
      </c>
      <c r="D202" s="26"/>
      <c r="E202" s="26"/>
      <c r="F202" s="26"/>
      <c r="G202" s="26"/>
    </row>
    <row r="203" spans="1:7" x14ac:dyDescent="0.2">
      <c r="A203" s="24"/>
      <c r="B203" s="28"/>
      <c r="C203" s="11" t="s">
        <v>148</v>
      </c>
      <c r="D203" s="26">
        <v>0</v>
      </c>
      <c r="E203" s="26">
        <v>0</v>
      </c>
      <c r="F203" s="26" t="s">
        <v>197</v>
      </c>
      <c r="G203" s="26">
        <v>0</v>
      </c>
    </row>
    <row r="204" spans="1:7" ht="36" x14ac:dyDescent="0.2">
      <c r="A204" s="24"/>
      <c r="B204" s="28"/>
      <c r="C204" s="12" t="s">
        <v>208</v>
      </c>
      <c r="D204" s="26"/>
      <c r="E204" s="26"/>
      <c r="F204" s="26"/>
      <c r="G204" s="26"/>
    </row>
    <row r="205" spans="1:7" x14ac:dyDescent="0.2">
      <c r="A205" s="24"/>
      <c r="B205" s="28"/>
      <c r="C205" s="11" t="s">
        <v>151</v>
      </c>
      <c r="D205" s="26">
        <v>160.80000000000001</v>
      </c>
      <c r="E205" s="26">
        <v>160.76</v>
      </c>
      <c r="F205" s="26" t="s">
        <v>207</v>
      </c>
      <c r="G205" s="26">
        <v>160.76</v>
      </c>
    </row>
    <row r="206" spans="1:7" s="7" customFormat="1" ht="48" x14ac:dyDescent="0.2">
      <c r="A206" s="24"/>
      <c r="B206" s="28"/>
      <c r="C206" s="12" t="s">
        <v>209</v>
      </c>
      <c r="D206" s="26"/>
      <c r="E206" s="26"/>
      <c r="F206" s="26"/>
      <c r="G206" s="26"/>
    </row>
    <row r="207" spans="1:7" s="7" customFormat="1" x14ac:dyDescent="0.2">
      <c r="A207" s="24"/>
      <c r="B207" s="28"/>
      <c r="C207" s="11" t="s">
        <v>154</v>
      </c>
      <c r="D207" s="26">
        <v>67.099999999999994</v>
      </c>
      <c r="E207" s="26">
        <v>67.02000000000001</v>
      </c>
      <c r="F207" s="26" t="s">
        <v>211</v>
      </c>
      <c r="G207" s="26">
        <v>67.02000000000001</v>
      </c>
    </row>
    <row r="208" spans="1:7" ht="36" x14ac:dyDescent="0.2">
      <c r="A208" s="24"/>
      <c r="B208" s="28"/>
      <c r="C208" s="12" t="s">
        <v>210</v>
      </c>
      <c r="D208" s="26"/>
      <c r="E208" s="26"/>
      <c r="F208" s="26"/>
      <c r="G208" s="26"/>
    </row>
    <row r="209" spans="1:7" x14ac:dyDescent="0.2">
      <c r="A209" s="24"/>
      <c r="B209" s="28"/>
      <c r="C209" s="11" t="s">
        <v>156</v>
      </c>
      <c r="D209" s="26">
        <v>60</v>
      </c>
      <c r="E209" s="26">
        <v>60</v>
      </c>
      <c r="F209" s="26" t="s">
        <v>213</v>
      </c>
      <c r="G209" s="26">
        <v>60</v>
      </c>
    </row>
    <row r="210" spans="1:7" ht="36" x14ac:dyDescent="0.2">
      <c r="A210" s="24"/>
      <c r="B210" s="28"/>
      <c r="C210" s="12" t="s">
        <v>212</v>
      </c>
      <c r="D210" s="26"/>
      <c r="E210" s="26"/>
      <c r="F210" s="26"/>
      <c r="G210" s="26"/>
    </row>
    <row r="211" spans="1:7" x14ac:dyDescent="0.2">
      <c r="A211" s="24"/>
      <c r="B211" s="28"/>
      <c r="C211" s="11" t="s">
        <v>158</v>
      </c>
      <c r="D211" s="26">
        <v>633.70000000000005</v>
      </c>
      <c r="E211" s="26">
        <v>633.70000000000005</v>
      </c>
      <c r="F211" s="26" t="s">
        <v>207</v>
      </c>
      <c r="G211" s="26">
        <v>633.70000000000005</v>
      </c>
    </row>
    <row r="212" spans="1:7" ht="72" x14ac:dyDescent="0.2">
      <c r="A212" s="24"/>
      <c r="B212" s="28"/>
      <c r="C212" s="12" t="s">
        <v>214</v>
      </c>
      <c r="D212" s="26"/>
      <c r="E212" s="26"/>
      <c r="F212" s="26"/>
      <c r="G212" s="26"/>
    </row>
    <row r="213" spans="1:7" x14ac:dyDescent="0.2">
      <c r="A213" s="24"/>
      <c r="B213" s="28"/>
      <c r="C213" s="11" t="s">
        <v>160</v>
      </c>
      <c r="D213" s="26">
        <v>98.8</v>
      </c>
      <c r="E213" s="26">
        <v>98.710000000000008</v>
      </c>
      <c r="F213" s="26" t="s">
        <v>207</v>
      </c>
      <c r="G213" s="26">
        <v>98.710000000000008</v>
      </c>
    </row>
    <row r="214" spans="1:7" ht="48" x14ac:dyDescent="0.2">
      <c r="A214" s="24"/>
      <c r="B214" s="28"/>
      <c r="C214" s="12" t="s">
        <v>215</v>
      </c>
      <c r="D214" s="26"/>
      <c r="E214" s="26"/>
      <c r="F214" s="26"/>
      <c r="G214" s="26"/>
    </row>
    <row r="215" spans="1:7" x14ac:dyDescent="0.2">
      <c r="A215" s="24"/>
      <c r="B215" s="28"/>
      <c r="C215" s="11" t="s">
        <v>163</v>
      </c>
      <c r="D215" s="26">
        <v>58</v>
      </c>
      <c r="E215" s="26">
        <v>58</v>
      </c>
      <c r="F215" s="26" t="s">
        <v>207</v>
      </c>
      <c r="G215" s="26">
        <v>58</v>
      </c>
    </row>
    <row r="216" spans="1:7" s="7" customFormat="1" ht="24" x14ac:dyDescent="0.2">
      <c r="A216" s="24"/>
      <c r="B216" s="28"/>
      <c r="C216" s="12" t="s">
        <v>216</v>
      </c>
      <c r="D216" s="26"/>
      <c r="E216" s="26"/>
      <c r="F216" s="26"/>
      <c r="G216" s="26"/>
    </row>
    <row r="217" spans="1:7" s="7" customFormat="1" x14ac:dyDescent="0.2">
      <c r="A217" s="24"/>
      <c r="B217" s="28"/>
      <c r="C217" s="12" t="s">
        <v>166</v>
      </c>
      <c r="D217" s="26">
        <v>1087.8</v>
      </c>
      <c r="E217" s="26">
        <v>1087.71</v>
      </c>
      <c r="F217" s="26" t="s">
        <v>207</v>
      </c>
      <c r="G217" s="26">
        <v>1087.71</v>
      </c>
    </row>
    <row r="218" spans="1:7" ht="72" x14ac:dyDescent="0.2">
      <c r="A218" s="24"/>
      <c r="B218" s="28"/>
      <c r="C218" s="12" t="s">
        <v>217</v>
      </c>
      <c r="D218" s="26"/>
      <c r="E218" s="26"/>
      <c r="F218" s="26"/>
      <c r="G218" s="26"/>
    </row>
    <row r="219" spans="1:7" x14ac:dyDescent="0.2">
      <c r="A219" s="24"/>
      <c r="B219" s="28"/>
      <c r="C219" s="11" t="s">
        <v>169</v>
      </c>
      <c r="D219" s="26">
        <v>52.5</v>
      </c>
      <c r="E219" s="26">
        <v>52.5</v>
      </c>
      <c r="F219" s="26" t="s">
        <v>219</v>
      </c>
      <c r="G219" s="26">
        <v>52.5</v>
      </c>
    </row>
    <row r="220" spans="1:7" x14ac:dyDescent="0.2">
      <c r="A220" s="24"/>
      <c r="B220" s="28"/>
      <c r="C220" s="12" t="s">
        <v>218</v>
      </c>
      <c r="D220" s="26"/>
      <c r="E220" s="26"/>
      <c r="F220" s="26"/>
      <c r="G220" s="26"/>
    </row>
    <row r="221" spans="1:7" x14ac:dyDescent="0.2">
      <c r="A221" s="24"/>
      <c r="B221" s="28"/>
      <c r="C221" s="11" t="s">
        <v>220</v>
      </c>
      <c r="D221" s="26">
        <v>0</v>
      </c>
      <c r="E221" s="26">
        <v>0</v>
      </c>
      <c r="F221" s="26" t="s">
        <v>197</v>
      </c>
      <c r="G221" s="26">
        <v>0</v>
      </c>
    </row>
    <row r="222" spans="1:7" ht="36" x14ac:dyDescent="0.2">
      <c r="A222" s="24"/>
      <c r="B222" s="28"/>
      <c r="C222" s="12" t="s">
        <v>221</v>
      </c>
      <c r="D222" s="26"/>
      <c r="E222" s="26"/>
      <c r="F222" s="26"/>
      <c r="G222" s="26"/>
    </row>
    <row r="223" spans="1:7" x14ac:dyDescent="0.2">
      <c r="A223" s="24"/>
      <c r="B223" s="28"/>
      <c r="C223" s="11" t="s">
        <v>222</v>
      </c>
      <c r="D223" s="26">
        <v>1381.3</v>
      </c>
      <c r="E223" s="26">
        <v>1381.3</v>
      </c>
      <c r="F223" s="26" t="s">
        <v>224</v>
      </c>
      <c r="G223" s="26">
        <v>1381.3</v>
      </c>
    </row>
    <row r="224" spans="1:7" ht="48" x14ac:dyDescent="0.2">
      <c r="A224" s="24"/>
      <c r="B224" s="28"/>
      <c r="C224" s="12" t="s">
        <v>223</v>
      </c>
      <c r="D224" s="26"/>
      <c r="E224" s="26"/>
      <c r="F224" s="26"/>
      <c r="G224" s="26"/>
    </row>
    <row r="225" spans="1:7" x14ac:dyDescent="0.2">
      <c r="A225" s="24"/>
      <c r="B225" s="28"/>
      <c r="C225" s="11" t="s">
        <v>225</v>
      </c>
      <c r="D225" s="26">
        <v>921</v>
      </c>
      <c r="E225" s="26">
        <v>921</v>
      </c>
      <c r="F225" s="26" t="s">
        <v>227</v>
      </c>
      <c r="G225" s="26">
        <v>921</v>
      </c>
    </row>
    <row r="226" spans="1:7" ht="84" x14ac:dyDescent="0.2">
      <c r="A226" s="24"/>
      <c r="B226" s="28"/>
      <c r="C226" s="12" t="s">
        <v>226</v>
      </c>
      <c r="D226" s="26"/>
      <c r="E226" s="26"/>
      <c r="F226" s="26"/>
      <c r="G226" s="26"/>
    </row>
    <row r="227" spans="1:7" x14ac:dyDescent="0.2">
      <c r="A227" s="24"/>
      <c r="B227" s="28"/>
      <c r="C227" s="11" t="s">
        <v>228</v>
      </c>
      <c r="D227" s="26">
        <v>124.4</v>
      </c>
      <c r="E227" s="26">
        <v>124.28</v>
      </c>
      <c r="F227" s="26" t="s">
        <v>207</v>
      </c>
      <c r="G227" s="26">
        <v>124.28</v>
      </c>
    </row>
    <row r="228" spans="1:7" x14ac:dyDescent="0.2">
      <c r="A228" s="24"/>
      <c r="B228" s="28"/>
      <c r="C228" s="12" t="s">
        <v>229</v>
      </c>
      <c r="D228" s="26"/>
      <c r="E228" s="26"/>
      <c r="F228" s="26"/>
      <c r="G228" s="26"/>
    </row>
    <row r="229" spans="1:7" x14ac:dyDescent="0.2">
      <c r="A229" s="24"/>
      <c r="B229" s="28"/>
      <c r="C229" s="11" t="s">
        <v>9</v>
      </c>
      <c r="D229" s="26">
        <v>122.9</v>
      </c>
      <c r="E229" s="26">
        <v>122.9</v>
      </c>
      <c r="F229" s="26" t="s">
        <v>207</v>
      </c>
      <c r="G229" s="26">
        <v>122.9</v>
      </c>
    </row>
    <row r="230" spans="1:7" ht="60" x14ac:dyDescent="0.2">
      <c r="A230" s="24"/>
      <c r="B230" s="28"/>
      <c r="C230" s="12" t="s">
        <v>230</v>
      </c>
      <c r="D230" s="26"/>
      <c r="E230" s="26"/>
      <c r="F230" s="26"/>
      <c r="G230" s="26"/>
    </row>
    <row r="231" spans="1:7" x14ac:dyDescent="0.2">
      <c r="A231" s="24"/>
      <c r="B231" s="28"/>
      <c r="C231" s="11" t="s">
        <v>12</v>
      </c>
      <c r="D231" s="26">
        <v>555.70000000000005</v>
      </c>
      <c r="E231" s="26">
        <v>539.04999999999995</v>
      </c>
      <c r="F231" s="26" t="s">
        <v>207</v>
      </c>
      <c r="G231" s="26">
        <v>539.04999999999995</v>
      </c>
    </row>
    <row r="232" spans="1:7" ht="72" x14ac:dyDescent="0.2">
      <c r="A232" s="24"/>
      <c r="B232" s="28"/>
      <c r="C232" s="12" t="s">
        <v>231</v>
      </c>
      <c r="D232" s="26"/>
      <c r="E232" s="26"/>
      <c r="F232" s="26"/>
      <c r="G232" s="26"/>
    </row>
    <row r="233" spans="1:7" x14ac:dyDescent="0.2">
      <c r="A233" s="24"/>
      <c r="B233" s="28"/>
      <c r="C233" s="10" t="s">
        <v>27</v>
      </c>
      <c r="D233" s="27">
        <f>D235+D237+D239+D249+D251</f>
        <v>92181.3</v>
      </c>
      <c r="E233" s="27">
        <f>E235+E237+E239+E249+E251</f>
        <v>92114.36</v>
      </c>
      <c r="F233" s="27" t="s">
        <v>1177</v>
      </c>
      <c r="G233" s="27">
        <f>G235+G237+G239+G249+G251</f>
        <v>92114.36</v>
      </c>
    </row>
    <row r="234" spans="1:7" ht="72" x14ac:dyDescent="0.2">
      <c r="A234" s="24"/>
      <c r="B234" s="28"/>
      <c r="C234" s="10" t="s">
        <v>232</v>
      </c>
      <c r="D234" s="27"/>
      <c r="E234" s="27"/>
      <c r="F234" s="27"/>
      <c r="G234" s="27"/>
    </row>
    <row r="235" spans="1:7" x14ac:dyDescent="0.2">
      <c r="A235" s="24"/>
      <c r="B235" s="28"/>
      <c r="C235" s="11" t="s">
        <v>3</v>
      </c>
      <c r="D235" s="26">
        <v>505.1</v>
      </c>
      <c r="E235" s="26">
        <v>505.06000000000006</v>
      </c>
      <c r="F235" s="26" t="s">
        <v>234</v>
      </c>
      <c r="G235" s="26">
        <v>505.06000000000006</v>
      </c>
    </row>
    <row r="236" spans="1:7" ht="36" x14ac:dyDescent="0.2">
      <c r="A236" s="24"/>
      <c r="B236" s="28"/>
      <c r="C236" s="12" t="s">
        <v>233</v>
      </c>
      <c r="D236" s="26"/>
      <c r="E236" s="26"/>
      <c r="F236" s="26"/>
      <c r="G236" s="26"/>
    </row>
    <row r="237" spans="1:7" x14ac:dyDescent="0.2">
      <c r="A237" s="24"/>
      <c r="B237" s="28"/>
      <c r="C237" s="11" t="s">
        <v>6</v>
      </c>
      <c r="D237" s="26">
        <v>5326.6</v>
      </c>
      <c r="E237" s="26">
        <v>5326.5</v>
      </c>
      <c r="F237" s="26" t="s">
        <v>236</v>
      </c>
      <c r="G237" s="26">
        <v>5326.5</v>
      </c>
    </row>
    <row r="238" spans="1:7" ht="36" x14ac:dyDescent="0.2">
      <c r="A238" s="24"/>
      <c r="B238" s="28"/>
      <c r="C238" s="12" t="s">
        <v>235</v>
      </c>
      <c r="D238" s="26"/>
      <c r="E238" s="26"/>
      <c r="F238" s="26"/>
      <c r="G238" s="26"/>
    </row>
    <row r="239" spans="1:7" x14ac:dyDescent="0.2">
      <c r="A239" s="24"/>
      <c r="B239" s="28"/>
      <c r="C239" s="11" t="s">
        <v>31</v>
      </c>
      <c r="D239" s="26">
        <f>D241+D243+D245+D247</f>
        <v>2627.6000000000004</v>
      </c>
      <c r="E239" s="26">
        <f>E241+E243+E245+E247</f>
        <v>2560.8000000000002</v>
      </c>
      <c r="F239" s="26" t="s">
        <v>1178</v>
      </c>
      <c r="G239" s="26">
        <f>G241+G243+G245+G247</f>
        <v>2560.8000000000002</v>
      </c>
    </row>
    <row r="240" spans="1:7" ht="24" x14ac:dyDescent="0.2">
      <c r="A240" s="24"/>
      <c r="B240" s="28"/>
      <c r="C240" s="12" t="s">
        <v>237</v>
      </c>
      <c r="D240" s="26"/>
      <c r="E240" s="26"/>
      <c r="F240" s="26"/>
      <c r="G240" s="26"/>
    </row>
    <row r="241" spans="1:7" x14ac:dyDescent="0.2">
      <c r="A241" s="24"/>
      <c r="B241" s="28"/>
      <c r="C241" s="13" t="s">
        <v>91</v>
      </c>
      <c r="D241" s="26">
        <f>46.1+202.5</f>
        <v>248.6</v>
      </c>
      <c r="E241" s="26">
        <f>196.43+46.07</f>
        <v>242.5</v>
      </c>
      <c r="F241" s="26" t="s">
        <v>1179</v>
      </c>
      <c r="G241" s="26">
        <f>196.43+46.07</f>
        <v>242.5</v>
      </c>
    </row>
    <row r="242" spans="1:7" ht="36" x14ac:dyDescent="0.2">
      <c r="A242" s="24"/>
      <c r="B242" s="28"/>
      <c r="C242" s="12" t="s">
        <v>238</v>
      </c>
      <c r="D242" s="26"/>
      <c r="E242" s="26"/>
      <c r="F242" s="26"/>
      <c r="G242" s="26"/>
    </row>
    <row r="243" spans="1:7" x14ac:dyDescent="0.2">
      <c r="A243" s="24"/>
      <c r="B243" s="28"/>
      <c r="C243" s="13" t="s">
        <v>93</v>
      </c>
      <c r="D243" s="26">
        <f>46.1+202.5</f>
        <v>248.6</v>
      </c>
      <c r="E243" s="26">
        <f>196.43+46.07</f>
        <v>242.5</v>
      </c>
      <c r="F243" s="26" t="s">
        <v>1179</v>
      </c>
      <c r="G243" s="26">
        <f>196.43+46.07</f>
        <v>242.5</v>
      </c>
    </row>
    <row r="244" spans="1:7" ht="36" x14ac:dyDescent="0.2">
      <c r="A244" s="24"/>
      <c r="B244" s="28"/>
      <c r="C244" s="12" t="s">
        <v>239</v>
      </c>
      <c r="D244" s="26"/>
      <c r="E244" s="26"/>
      <c r="F244" s="26"/>
      <c r="G244" s="26"/>
    </row>
    <row r="245" spans="1:7" x14ac:dyDescent="0.2">
      <c r="A245" s="24"/>
      <c r="B245" s="28"/>
      <c r="C245" s="13" t="s">
        <v>240</v>
      </c>
      <c r="D245" s="26">
        <f>909.5+155.7</f>
        <v>1065.2</v>
      </c>
      <c r="E245" s="26">
        <f>882.21+155.69</f>
        <v>1037.9000000000001</v>
      </c>
      <c r="F245" s="26" t="s">
        <v>1180</v>
      </c>
      <c r="G245" s="26">
        <f>882.21+155.69</f>
        <v>1037.9000000000001</v>
      </c>
    </row>
    <row r="246" spans="1:7" ht="36" x14ac:dyDescent="0.2">
      <c r="A246" s="24"/>
      <c r="B246" s="28"/>
      <c r="C246" s="12" t="s">
        <v>241</v>
      </c>
      <c r="D246" s="26"/>
      <c r="E246" s="26"/>
      <c r="F246" s="26"/>
      <c r="G246" s="26"/>
    </row>
    <row r="247" spans="1:7" x14ac:dyDescent="0.2">
      <c r="A247" s="24"/>
      <c r="B247" s="28"/>
      <c r="C247" s="13" t="s">
        <v>242</v>
      </c>
      <c r="D247" s="26">
        <f>909.5+155.7</f>
        <v>1065.2</v>
      </c>
      <c r="E247" s="26">
        <f>882.21+155.69</f>
        <v>1037.9000000000001</v>
      </c>
      <c r="F247" s="26" t="s">
        <v>1180</v>
      </c>
      <c r="G247" s="26">
        <f>882.21+155.69</f>
        <v>1037.9000000000001</v>
      </c>
    </row>
    <row r="248" spans="1:7" ht="36" x14ac:dyDescent="0.2">
      <c r="A248" s="24"/>
      <c r="B248" s="28"/>
      <c r="C248" s="12" t="s">
        <v>243</v>
      </c>
      <c r="D248" s="26"/>
      <c r="E248" s="26"/>
      <c r="F248" s="26"/>
      <c r="G248" s="26"/>
    </row>
    <row r="249" spans="1:7" x14ac:dyDescent="0.2">
      <c r="A249" s="24"/>
      <c r="B249" s="28"/>
      <c r="C249" s="11" t="s">
        <v>33</v>
      </c>
      <c r="D249" s="26">
        <v>150</v>
      </c>
      <c r="E249" s="26">
        <v>150</v>
      </c>
      <c r="F249" s="26" t="s">
        <v>245</v>
      </c>
      <c r="G249" s="26">
        <v>150</v>
      </c>
    </row>
    <row r="250" spans="1:7" ht="48" x14ac:dyDescent="0.2">
      <c r="A250" s="24"/>
      <c r="B250" s="28"/>
      <c r="C250" s="12" t="s">
        <v>244</v>
      </c>
      <c r="D250" s="26"/>
      <c r="E250" s="26"/>
      <c r="F250" s="26"/>
      <c r="G250" s="26"/>
    </row>
    <row r="251" spans="1:7" x14ac:dyDescent="0.2">
      <c r="A251" s="24"/>
      <c r="B251" s="28"/>
      <c r="C251" s="12" t="s">
        <v>35</v>
      </c>
      <c r="D251" s="26">
        <v>83572</v>
      </c>
      <c r="E251" s="26">
        <v>83572</v>
      </c>
      <c r="F251" s="26" t="s">
        <v>956</v>
      </c>
      <c r="G251" s="26">
        <v>83572</v>
      </c>
    </row>
    <row r="252" spans="1:7" ht="84" x14ac:dyDescent="0.2">
      <c r="A252" s="24"/>
      <c r="B252" s="28"/>
      <c r="C252" s="12" t="s">
        <v>246</v>
      </c>
      <c r="D252" s="26"/>
      <c r="E252" s="26"/>
      <c r="F252" s="26"/>
      <c r="G252" s="26"/>
    </row>
    <row r="253" spans="1:7" x14ac:dyDescent="0.2">
      <c r="A253" s="24"/>
      <c r="B253" s="28"/>
      <c r="C253" s="10" t="s">
        <v>43</v>
      </c>
      <c r="D253" s="27">
        <f>D255+D257+D259+D261</f>
        <v>45917.500000000007</v>
      </c>
      <c r="E253" s="27">
        <f>E255+E257+E259+E261</f>
        <v>45916.05</v>
      </c>
      <c r="F253" s="27" t="s">
        <v>248</v>
      </c>
      <c r="G253" s="27">
        <f>G255+G257+G259+G261</f>
        <v>45916.05</v>
      </c>
    </row>
    <row r="254" spans="1:7" ht="48" x14ac:dyDescent="0.2">
      <c r="A254" s="24"/>
      <c r="B254" s="28"/>
      <c r="C254" s="10" t="s">
        <v>247</v>
      </c>
      <c r="D254" s="27"/>
      <c r="E254" s="27"/>
      <c r="F254" s="27"/>
      <c r="G254" s="27"/>
    </row>
    <row r="255" spans="1:7" x14ac:dyDescent="0.2">
      <c r="A255" s="24"/>
      <c r="B255" s="28"/>
      <c r="C255" s="11" t="s">
        <v>3</v>
      </c>
      <c r="D255" s="26">
        <v>5684.7</v>
      </c>
      <c r="E255" s="26">
        <v>5683.25</v>
      </c>
      <c r="F255" s="26" t="s">
        <v>248</v>
      </c>
      <c r="G255" s="26">
        <v>5683.25</v>
      </c>
    </row>
    <row r="256" spans="1:7" ht="36" x14ac:dyDescent="0.2">
      <c r="A256" s="24"/>
      <c r="B256" s="28"/>
      <c r="C256" s="12" t="s">
        <v>249</v>
      </c>
      <c r="D256" s="26"/>
      <c r="E256" s="26"/>
      <c r="F256" s="26"/>
      <c r="G256" s="26"/>
    </row>
    <row r="257" spans="1:7" x14ac:dyDescent="0.2">
      <c r="A257" s="24"/>
      <c r="B257" s="28"/>
      <c r="C257" s="11" t="s">
        <v>6</v>
      </c>
      <c r="D257" s="26">
        <v>19481.400000000001</v>
      </c>
      <c r="E257" s="26">
        <v>19481.400000000001</v>
      </c>
      <c r="F257" s="26" t="s">
        <v>251</v>
      </c>
      <c r="G257" s="26">
        <v>19481.400000000001</v>
      </c>
    </row>
    <row r="258" spans="1:7" ht="48" x14ac:dyDescent="0.2">
      <c r="A258" s="24"/>
      <c r="B258" s="28"/>
      <c r="C258" s="12" t="s">
        <v>250</v>
      </c>
      <c r="D258" s="26"/>
      <c r="E258" s="26"/>
      <c r="F258" s="26"/>
      <c r="G258" s="26"/>
    </row>
    <row r="259" spans="1:7" x14ac:dyDescent="0.2">
      <c r="A259" s="24"/>
      <c r="B259" s="28"/>
      <c r="C259" s="11" t="s">
        <v>31</v>
      </c>
      <c r="D259" s="26">
        <v>10741.5</v>
      </c>
      <c r="E259" s="26">
        <v>10741.5</v>
      </c>
      <c r="F259" s="26" t="s">
        <v>248</v>
      </c>
      <c r="G259" s="26">
        <v>10741.5</v>
      </c>
    </row>
    <row r="260" spans="1:7" ht="60" x14ac:dyDescent="0.2">
      <c r="A260" s="24"/>
      <c r="B260" s="28"/>
      <c r="C260" s="12" t="s">
        <v>252</v>
      </c>
      <c r="D260" s="26"/>
      <c r="E260" s="26"/>
      <c r="F260" s="26"/>
      <c r="G260" s="26"/>
    </row>
    <row r="261" spans="1:7" x14ac:dyDescent="0.2">
      <c r="A261" s="24"/>
      <c r="B261" s="28"/>
      <c r="C261" s="11" t="s">
        <v>33</v>
      </c>
      <c r="D261" s="26">
        <v>10009.9</v>
      </c>
      <c r="E261" s="26">
        <v>10009.9</v>
      </c>
      <c r="F261" s="26" t="s">
        <v>251</v>
      </c>
      <c r="G261" s="26">
        <v>10009.9</v>
      </c>
    </row>
    <row r="262" spans="1:7" ht="48" x14ac:dyDescent="0.2">
      <c r="A262" s="24"/>
      <c r="B262" s="28"/>
      <c r="C262" s="12" t="s">
        <v>253</v>
      </c>
      <c r="D262" s="26"/>
      <c r="E262" s="26"/>
      <c r="F262" s="26"/>
      <c r="G262" s="26"/>
    </row>
    <row r="263" spans="1:7" x14ac:dyDescent="0.2">
      <c r="A263" s="24"/>
      <c r="B263" s="28"/>
      <c r="C263" s="10" t="s">
        <v>50</v>
      </c>
      <c r="D263" s="27">
        <f>D265+D267+D269+D271+D273+D275+D277+D279+D281+D283+D285+D287+D289+D291+D293+D295+D297+D299+D301</f>
        <v>19475</v>
      </c>
      <c r="E263" s="27">
        <f>E265+E267+E269+E271+E273+E275+E277+E279+E281+E283+E285+E287+E289+E291+E293+E295+E297+E299+E301</f>
        <v>19472.88</v>
      </c>
      <c r="F263" s="27" t="s">
        <v>255</v>
      </c>
      <c r="G263" s="27">
        <f>G265+G267+G269+G271+G273+G275+G277+G279+G281+G283+G285+G287+G289+G291+G293+G295+G297+G299+G301</f>
        <v>19472.88</v>
      </c>
    </row>
    <row r="264" spans="1:7" ht="48" x14ac:dyDescent="0.2">
      <c r="A264" s="24"/>
      <c r="B264" s="28"/>
      <c r="C264" s="10" t="s">
        <v>254</v>
      </c>
      <c r="D264" s="27"/>
      <c r="E264" s="27"/>
      <c r="F264" s="27"/>
      <c r="G264" s="27"/>
    </row>
    <row r="265" spans="1:7" x14ac:dyDescent="0.2">
      <c r="A265" s="24"/>
      <c r="B265" s="28"/>
      <c r="C265" s="11" t="s">
        <v>3</v>
      </c>
      <c r="D265" s="26">
        <v>15974.2</v>
      </c>
      <c r="E265" s="26">
        <v>15972.170000000002</v>
      </c>
      <c r="F265" s="26" t="s">
        <v>248</v>
      </c>
      <c r="G265" s="26">
        <v>15972.170000000002</v>
      </c>
    </row>
    <row r="266" spans="1:7" ht="60" x14ac:dyDescent="0.2">
      <c r="A266" s="24"/>
      <c r="B266" s="28"/>
      <c r="C266" s="12" t="s">
        <v>256</v>
      </c>
      <c r="D266" s="26"/>
      <c r="E266" s="26"/>
      <c r="F266" s="26"/>
      <c r="G266" s="26"/>
    </row>
    <row r="267" spans="1:7" x14ac:dyDescent="0.2">
      <c r="A267" s="24"/>
      <c r="B267" s="28"/>
      <c r="C267" s="11" t="s">
        <v>6</v>
      </c>
      <c r="D267" s="26">
        <v>1206.7</v>
      </c>
      <c r="E267" s="26">
        <v>1206.6299999999999</v>
      </c>
      <c r="F267" s="26" t="s">
        <v>258</v>
      </c>
      <c r="G267" s="26">
        <v>1206.6299999999999</v>
      </c>
    </row>
    <row r="268" spans="1:7" s="7" customFormat="1" ht="48" x14ac:dyDescent="0.2">
      <c r="A268" s="24"/>
      <c r="B268" s="28"/>
      <c r="C268" s="12" t="s">
        <v>257</v>
      </c>
      <c r="D268" s="26"/>
      <c r="E268" s="26"/>
      <c r="F268" s="26"/>
      <c r="G268" s="26"/>
    </row>
    <row r="269" spans="1:7" s="7" customFormat="1" x14ac:dyDescent="0.2">
      <c r="A269" s="24"/>
      <c r="B269" s="28"/>
      <c r="C269" s="11" t="s">
        <v>31</v>
      </c>
      <c r="D269" s="26">
        <f>209+90+597</f>
        <v>896</v>
      </c>
      <c r="E269" s="26">
        <f>209+90+597</f>
        <v>896</v>
      </c>
      <c r="F269" s="26" t="s">
        <v>186</v>
      </c>
      <c r="G269" s="26">
        <f>209+90+597</f>
        <v>896</v>
      </c>
    </row>
    <row r="270" spans="1:7" ht="72" x14ac:dyDescent="0.2">
      <c r="A270" s="24"/>
      <c r="B270" s="28"/>
      <c r="C270" s="12" t="s">
        <v>259</v>
      </c>
      <c r="D270" s="26"/>
      <c r="E270" s="26"/>
      <c r="F270" s="26"/>
      <c r="G270" s="26"/>
    </row>
    <row r="271" spans="1:7" x14ac:dyDescent="0.2">
      <c r="A271" s="24"/>
      <c r="B271" s="28"/>
      <c r="C271" s="11" t="s">
        <v>9</v>
      </c>
      <c r="D271" s="26">
        <v>50</v>
      </c>
      <c r="E271" s="26">
        <v>50</v>
      </c>
      <c r="F271" s="26" t="s">
        <v>261</v>
      </c>
      <c r="G271" s="26">
        <v>50</v>
      </c>
    </row>
    <row r="272" spans="1:7" ht="60" x14ac:dyDescent="0.2">
      <c r="A272" s="24"/>
      <c r="B272" s="28"/>
      <c r="C272" s="12" t="s">
        <v>260</v>
      </c>
      <c r="D272" s="26"/>
      <c r="E272" s="26"/>
      <c r="F272" s="26"/>
      <c r="G272" s="26"/>
    </row>
    <row r="273" spans="1:7" x14ac:dyDescent="0.2">
      <c r="A273" s="24"/>
      <c r="B273" s="28"/>
      <c r="C273" s="11" t="s">
        <v>12</v>
      </c>
      <c r="D273" s="26">
        <v>10</v>
      </c>
      <c r="E273" s="26">
        <v>10</v>
      </c>
      <c r="F273" s="26" t="s">
        <v>186</v>
      </c>
      <c r="G273" s="26">
        <v>10</v>
      </c>
    </row>
    <row r="274" spans="1:7" ht="60" x14ac:dyDescent="0.2">
      <c r="A274" s="24"/>
      <c r="B274" s="28"/>
      <c r="C274" s="12" t="s">
        <v>262</v>
      </c>
      <c r="D274" s="26"/>
      <c r="E274" s="26"/>
      <c r="F274" s="26"/>
      <c r="G274" s="26"/>
    </row>
    <row r="275" spans="1:7" x14ac:dyDescent="0.2">
      <c r="A275" s="24"/>
      <c r="B275" s="28"/>
      <c r="C275" s="11" t="s">
        <v>14</v>
      </c>
      <c r="D275" s="26">
        <v>25</v>
      </c>
      <c r="E275" s="26">
        <v>25</v>
      </c>
      <c r="F275" s="26" t="s">
        <v>207</v>
      </c>
      <c r="G275" s="26">
        <v>25</v>
      </c>
    </row>
    <row r="276" spans="1:7" ht="60" x14ac:dyDescent="0.2">
      <c r="A276" s="24"/>
      <c r="B276" s="28"/>
      <c r="C276" s="12" t="s">
        <v>263</v>
      </c>
      <c r="D276" s="26"/>
      <c r="E276" s="26"/>
      <c r="F276" s="26"/>
      <c r="G276" s="26"/>
    </row>
    <row r="277" spans="1:7" x14ac:dyDescent="0.2">
      <c r="A277" s="24"/>
      <c r="B277" s="28"/>
      <c r="C277" s="11" t="s">
        <v>16</v>
      </c>
      <c r="D277" s="26">
        <v>15</v>
      </c>
      <c r="E277" s="26">
        <v>15</v>
      </c>
      <c r="F277" s="26" t="s">
        <v>328</v>
      </c>
      <c r="G277" s="26">
        <v>15</v>
      </c>
    </row>
    <row r="278" spans="1:7" s="7" customFormat="1" ht="60" x14ac:dyDescent="0.2">
      <c r="A278" s="24"/>
      <c r="B278" s="28"/>
      <c r="C278" s="12" t="s">
        <v>264</v>
      </c>
      <c r="D278" s="26"/>
      <c r="E278" s="26"/>
      <c r="F278" s="26"/>
      <c r="G278" s="26"/>
    </row>
    <row r="279" spans="1:7" s="7" customFormat="1" x14ac:dyDescent="0.2">
      <c r="A279" s="24"/>
      <c r="B279" s="28"/>
      <c r="C279" s="11" t="s">
        <v>18</v>
      </c>
      <c r="D279" s="26">
        <v>0</v>
      </c>
      <c r="E279" s="26">
        <v>0</v>
      </c>
      <c r="F279" s="26" t="s">
        <v>266</v>
      </c>
      <c r="G279" s="26">
        <v>0</v>
      </c>
    </row>
    <row r="280" spans="1:7" ht="36" x14ac:dyDescent="0.2">
      <c r="A280" s="24"/>
      <c r="B280" s="28"/>
      <c r="C280" s="12" t="s">
        <v>265</v>
      </c>
      <c r="D280" s="26"/>
      <c r="E280" s="26"/>
      <c r="F280" s="26"/>
      <c r="G280" s="26"/>
    </row>
    <row r="281" spans="1:7" x14ac:dyDescent="0.2">
      <c r="A281" s="24"/>
      <c r="B281" s="28"/>
      <c r="C281" s="11" t="s">
        <v>20</v>
      </c>
      <c r="D281" s="26">
        <v>252.3</v>
      </c>
      <c r="E281" s="26">
        <v>252.3</v>
      </c>
      <c r="F281" s="26" t="s">
        <v>268</v>
      </c>
      <c r="G281" s="26">
        <v>252.3</v>
      </c>
    </row>
    <row r="282" spans="1:7" ht="36" x14ac:dyDescent="0.2">
      <c r="A282" s="24"/>
      <c r="B282" s="28"/>
      <c r="C282" s="12" t="s">
        <v>267</v>
      </c>
      <c r="D282" s="26"/>
      <c r="E282" s="26"/>
      <c r="F282" s="26"/>
      <c r="G282" s="26"/>
    </row>
    <row r="283" spans="1:7" x14ac:dyDescent="0.2">
      <c r="A283" s="24"/>
      <c r="B283" s="28"/>
      <c r="C283" s="11" t="s">
        <v>269</v>
      </c>
      <c r="D283" s="26">
        <v>30</v>
      </c>
      <c r="E283" s="26">
        <v>30</v>
      </c>
      <c r="F283" s="26" t="s">
        <v>271</v>
      </c>
      <c r="G283" s="26">
        <v>30</v>
      </c>
    </row>
    <row r="284" spans="1:7" ht="60" x14ac:dyDescent="0.2">
      <c r="A284" s="24"/>
      <c r="B284" s="28"/>
      <c r="C284" s="12" t="s">
        <v>270</v>
      </c>
      <c r="D284" s="26"/>
      <c r="E284" s="26"/>
      <c r="F284" s="26"/>
      <c r="G284" s="26"/>
    </row>
    <row r="285" spans="1:7" x14ac:dyDescent="0.2">
      <c r="A285" s="24"/>
      <c r="B285" s="28"/>
      <c r="C285" s="11" t="s">
        <v>272</v>
      </c>
      <c r="D285" s="26">
        <v>50</v>
      </c>
      <c r="E285" s="26">
        <v>50</v>
      </c>
      <c r="F285" s="26" t="s">
        <v>274</v>
      </c>
      <c r="G285" s="26">
        <v>50</v>
      </c>
    </row>
    <row r="286" spans="1:7" ht="72" x14ac:dyDescent="0.2">
      <c r="A286" s="24"/>
      <c r="B286" s="28"/>
      <c r="C286" s="12" t="s">
        <v>273</v>
      </c>
      <c r="D286" s="26"/>
      <c r="E286" s="26"/>
      <c r="F286" s="26"/>
      <c r="G286" s="26"/>
    </row>
    <row r="287" spans="1:7" x14ac:dyDescent="0.2">
      <c r="A287" s="24"/>
      <c r="B287" s="28"/>
      <c r="C287" s="11" t="s">
        <v>275</v>
      </c>
      <c r="D287" s="26">
        <v>659.3</v>
      </c>
      <c r="E287" s="26">
        <v>659.3</v>
      </c>
      <c r="F287" s="26" t="s">
        <v>268</v>
      </c>
      <c r="G287" s="26">
        <v>659.3</v>
      </c>
    </row>
    <row r="288" spans="1:7" ht="60" x14ac:dyDescent="0.2">
      <c r="A288" s="24"/>
      <c r="B288" s="28"/>
      <c r="C288" s="12" t="s">
        <v>276</v>
      </c>
      <c r="D288" s="26"/>
      <c r="E288" s="26"/>
      <c r="F288" s="26"/>
      <c r="G288" s="26"/>
    </row>
    <row r="289" spans="1:7" x14ac:dyDescent="0.2">
      <c r="A289" s="24"/>
      <c r="B289" s="28"/>
      <c r="C289" s="11" t="s">
        <v>23</v>
      </c>
      <c r="D289" s="26">
        <v>14</v>
      </c>
      <c r="E289" s="26">
        <v>14</v>
      </c>
      <c r="F289" s="26" t="s">
        <v>278</v>
      </c>
      <c r="G289" s="26">
        <v>14</v>
      </c>
    </row>
    <row r="290" spans="1:7" ht="84" x14ac:dyDescent="0.2">
      <c r="A290" s="24"/>
      <c r="B290" s="28"/>
      <c r="C290" s="12" t="s">
        <v>277</v>
      </c>
      <c r="D290" s="26"/>
      <c r="E290" s="26"/>
      <c r="F290" s="26"/>
      <c r="G290" s="26"/>
    </row>
    <row r="291" spans="1:7" s="7" customFormat="1" x14ac:dyDescent="0.2">
      <c r="A291" s="24"/>
      <c r="B291" s="28"/>
      <c r="C291" s="11" t="s">
        <v>25</v>
      </c>
      <c r="D291" s="26">
        <v>24</v>
      </c>
      <c r="E291" s="26">
        <v>24</v>
      </c>
      <c r="F291" s="26" t="s">
        <v>95</v>
      </c>
      <c r="G291" s="26">
        <v>24</v>
      </c>
    </row>
    <row r="292" spans="1:7" s="7" customFormat="1" ht="84" x14ac:dyDescent="0.2">
      <c r="A292" s="24"/>
      <c r="B292" s="28"/>
      <c r="C292" s="12" t="s">
        <v>279</v>
      </c>
      <c r="D292" s="26"/>
      <c r="E292" s="26"/>
      <c r="F292" s="26"/>
      <c r="G292" s="26"/>
    </row>
    <row r="293" spans="1:7" x14ac:dyDescent="0.2">
      <c r="A293" s="24"/>
      <c r="B293" s="28"/>
      <c r="C293" s="11" t="s">
        <v>280</v>
      </c>
      <c r="D293" s="26">
        <v>40</v>
      </c>
      <c r="E293" s="26">
        <v>40</v>
      </c>
      <c r="F293" s="26" t="s">
        <v>282</v>
      </c>
      <c r="G293" s="26">
        <v>40</v>
      </c>
    </row>
    <row r="294" spans="1:7" ht="72" x14ac:dyDescent="0.2">
      <c r="A294" s="24"/>
      <c r="B294" s="28"/>
      <c r="C294" s="12" t="s">
        <v>281</v>
      </c>
      <c r="D294" s="26"/>
      <c r="E294" s="26"/>
      <c r="F294" s="26"/>
      <c r="G294" s="26"/>
    </row>
    <row r="295" spans="1:7" x14ac:dyDescent="0.2">
      <c r="A295" s="24"/>
      <c r="B295" s="28"/>
      <c r="C295" s="11" t="s">
        <v>283</v>
      </c>
      <c r="D295" s="26">
        <v>10</v>
      </c>
      <c r="E295" s="26">
        <v>10</v>
      </c>
      <c r="F295" s="26" t="s">
        <v>285</v>
      </c>
      <c r="G295" s="26">
        <v>10</v>
      </c>
    </row>
    <row r="296" spans="1:7" ht="96" x14ac:dyDescent="0.2">
      <c r="A296" s="24"/>
      <c r="B296" s="28"/>
      <c r="C296" s="12" t="s">
        <v>284</v>
      </c>
      <c r="D296" s="26"/>
      <c r="E296" s="26"/>
      <c r="F296" s="26"/>
      <c r="G296" s="26"/>
    </row>
    <row r="297" spans="1:7" x14ac:dyDescent="0.2">
      <c r="A297" s="24"/>
      <c r="B297" s="28"/>
      <c r="C297" s="11" t="s">
        <v>286</v>
      </c>
      <c r="D297" s="26">
        <v>0</v>
      </c>
      <c r="E297" s="26">
        <v>0</v>
      </c>
      <c r="F297" s="26" t="s">
        <v>288</v>
      </c>
      <c r="G297" s="26">
        <v>0</v>
      </c>
    </row>
    <row r="298" spans="1:7" ht="60" x14ac:dyDescent="0.2">
      <c r="A298" s="24"/>
      <c r="B298" s="28"/>
      <c r="C298" s="12" t="s">
        <v>287</v>
      </c>
      <c r="D298" s="26"/>
      <c r="E298" s="26"/>
      <c r="F298" s="26"/>
      <c r="G298" s="26"/>
    </row>
    <row r="299" spans="1:7" x14ac:dyDescent="0.2">
      <c r="A299" s="24"/>
      <c r="B299" s="28"/>
      <c r="C299" s="11" t="s">
        <v>289</v>
      </c>
      <c r="D299" s="26">
        <v>30</v>
      </c>
      <c r="E299" s="26">
        <v>29.98</v>
      </c>
      <c r="F299" s="26" t="s">
        <v>291</v>
      </c>
      <c r="G299" s="26">
        <v>29.98</v>
      </c>
    </row>
    <row r="300" spans="1:7" ht="48" x14ac:dyDescent="0.2">
      <c r="A300" s="24"/>
      <c r="B300" s="28"/>
      <c r="C300" s="12" t="s">
        <v>290</v>
      </c>
      <c r="D300" s="26"/>
      <c r="E300" s="26"/>
      <c r="F300" s="26"/>
      <c r="G300" s="26"/>
    </row>
    <row r="301" spans="1:7" x14ac:dyDescent="0.2">
      <c r="A301" s="24"/>
      <c r="B301" s="28"/>
      <c r="C301" s="11" t="s">
        <v>292</v>
      </c>
      <c r="D301" s="26">
        <f>D303+D305+D307+D309+D311+D313</f>
        <v>188.5</v>
      </c>
      <c r="E301" s="26">
        <f>E303+E305+E307+E309+E311+E313</f>
        <v>188.5</v>
      </c>
      <c r="F301" s="26" t="s">
        <v>294</v>
      </c>
      <c r="G301" s="26">
        <f>G303+G305+G307+G309+G311+G313</f>
        <v>188.5</v>
      </c>
    </row>
    <row r="302" spans="1:7" ht="60" x14ac:dyDescent="0.2">
      <c r="A302" s="24"/>
      <c r="B302" s="28"/>
      <c r="C302" s="12" t="s">
        <v>293</v>
      </c>
      <c r="D302" s="26"/>
      <c r="E302" s="26"/>
      <c r="F302" s="26"/>
      <c r="G302" s="26"/>
    </row>
    <row r="303" spans="1:7" x14ac:dyDescent="0.2">
      <c r="A303" s="24"/>
      <c r="B303" s="28"/>
      <c r="C303" s="13" t="s">
        <v>295</v>
      </c>
      <c r="D303" s="26">
        <v>62</v>
      </c>
      <c r="E303" s="26">
        <v>62</v>
      </c>
      <c r="F303" s="26" t="s">
        <v>297</v>
      </c>
      <c r="G303" s="26">
        <v>62</v>
      </c>
    </row>
    <row r="304" spans="1:7" x14ac:dyDescent="0.2">
      <c r="A304" s="24"/>
      <c r="B304" s="28"/>
      <c r="C304" s="12" t="s">
        <v>296</v>
      </c>
      <c r="D304" s="26"/>
      <c r="E304" s="26"/>
      <c r="F304" s="26"/>
      <c r="G304" s="26"/>
    </row>
    <row r="305" spans="1:7" x14ac:dyDescent="0.2">
      <c r="A305" s="24"/>
      <c r="B305" s="28"/>
      <c r="C305" s="13" t="s">
        <v>298</v>
      </c>
      <c r="D305" s="26">
        <v>16.5</v>
      </c>
      <c r="E305" s="26">
        <v>16.5</v>
      </c>
      <c r="F305" s="26" t="s">
        <v>299</v>
      </c>
      <c r="G305" s="26">
        <v>16.5</v>
      </c>
    </row>
    <row r="306" spans="1:7" x14ac:dyDescent="0.2">
      <c r="A306" s="24"/>
      <c r="B306" s="28"/>
      <c r="C306" s="12" t="s">
        <v>120</v>
      </c>
      <c r="D306" s="26"/>
      <c r="E306" s="26"/>
      <c r="F306" s="26"/>
      <c r="G306" s="26"/>
    </row>
    <row r="307" spans="1:7" x14ac:dyDescent="0.2">
      <c r="A307" s="24"/>
      <c r="B307" s="28"/>
      <c r="C307" s="13" t="s">
        <v>300</v>
      </c>
      <c r="D307" s="26">
        <v>30</v>
      </c>
      <c r="E307" s="26">
        <v>30</v>
      </c>
      <c r="F307" s="26" t="s">
        <v>302</v>
      </c>
      <c r="G307" s="26">
        <v>30</v>
      </c>
    </row>
    <row r="308" spans="1:7" x14ac:dyDescent="0.2">
      <c r="A308" s="24"/>
      <c r="B308" s="28"/>
      <c r="C308" s="12" t="s">
        <v>301</v>
      </c>
      <c r="D308" s="26"/>
      <c r="E308" s="26"/>
      <c r="F308" s="26"/>
      <c r="G308" s="26"/>
    </row>
    <row r="309" spans="1:7" x14ac:dyDescent="0.2">
      <c r="A309" s="24"/>
      <c r="B309" s="28"/>
      <c r="C309" s="13" t="s">
        <v>303</v>
      </c>
      <c r="D309" s="26">
        <v>80</v>
      </c>
      <c r="E309" s="26">
        <v>80</v>
      </c>
      <c r="F309" s="26" t="s">
        <v>305</v>
      </c>
      <c r="G309" s="26">
        <v>80</v>
      </c>
    </row>
    <row r="310" spans="1:7" x14ac:dyDescent="0.2">
      <c r="A310" s="24"/>
      <c r="B310" s="28"/>
      <c r="C310" s="12" t="s">
        <v>304</v>
      </c>
      <c r="D310" s="26"/>
      <c r="E310" s="26"/>
      <c r="F310" s="26"/>
      <c r="G310" s="26"/>
    </row>
    <row r="311" spans="1:7" x14ac:dyDescent="0.2">
      <c r="A311" s="24"/>
      <c r="B311" s="28"/>
      <c r="C311" s="13" t="s">
        <v>306</v>
      </c>
      <c r="D311" s="26">
        <v>0</v>
      </c>
      <c r="E311" s="26">
        <v>0</v>
      </c>
      <c r="F311" s="26" t="s">
        <v>308</v>
      </c>
      <c r="G311" s="26">
        <v>0</v>
      </c>
    </row>
    <row r="312" spans="1:7" x14ac:dyDescent="0.2">
      <c r="A312" s="24"/>
      <c r="B312" s="28"/>
      <c r="C312" s="12" t="s">
        <v>307</v>
      </c>
      <c r="D312" s="26"/>
      <c r="E312" s="26"/>
      <c r="F312" s="26"/>
      <c r="G312" s="26"/>
    </row>
    <row r="313" spans="1:7" x14ac:dyDescent="0.2">
      <c r="A313" s="24"/>
      <c r="B313" s="28"/>
      <c r="C313" s="13" t="s">
        <v>309</v>
      </c>
      <c r="D313" s="26">
        <v>0</v>
      </c>
      <c r="E313" s="26">
        <v>0</v>
      </c>
      <c r="F313" s="26" t="s">
        <v>308</v>
      </c>
      <c r="G313" s="26">
        <v>0</v>
      </c>
    </row>
    <row r="314" spans="1:7" ht="24" x14ac:dyDescent="0.2">
      <c r="A314" s="24"/>
      <c r="B314" s="28"/>
      <c r="C314" s="12" t="s">
        <v>310</v>
      </c>
      <c r="D314" s="26"/>
      <c r="E314" s="26"/>
      <c r="F314" s="26"/>
      <c r="G314" s="26"/>
    </row>
    <row r="315" spans="1:7" x14ac:dyDescent="0.2">
      <c r="A315" s="24"/>
      <c r="B315" s="28"/>
      <c r="C315" s="10" t="s">
        <v>177</v>
      </c>
      <c r="D315" s="27">
        <f>D317+D319+D321+D323</f>
        <v>3001.9</v>
      </c>
      <c r="E315" s="27">
        <f>E317+E319+E321+E323</f>
        <v>3001.3599999999997</v>
      </c>
      <c r="F315" s="27" t="s">
        <v>312</v>
      </c>
      <c r="G315" s="27">
        <f>G317+G319+G321+G323</f>
        <v>3001.3599999999997</v>
      </c>
    </row>
    <row r="316" spans="1:7" ht="72" x14ac:dyDescent="0.2">
      <c r="A316" s="24"/>
      <c r="B316" s="28"/>
      <c r="C316" s="10" t="s">
        <v>311</v>
      </c>
      <c r="D316" s="27"/>
      <c r="E316" s="27"/>
      <c r="F316" s="27"/>
      <c r="G316" s="27"/>
    </row>
    <row r="317" spans="1:7" x14ac:dyDescent="0.2">
      <c r="A317" s="24"/>
      <c r="B317" s="28"/>
      <c r="C317" s="11" t="s">
        <v>3</v>
      </c>
      <c r="D317" s="26">
        <v>2799.4</v>
      </c>
      <c r="E317" s="26">
        <v>2798.8599999999997</v>
      </c>
      <c r="F317" s="26" t="s">
        <v>314</v>
      </c>
      <c r="G317" s="26">
        <v>2798.8599999999997</v>
      </c>
    </row>
    <row r="318" spans="1:7" ht="48" x14ac:dyDescent="0.2">
      <c r="A318" s="24"/>
      <c r="B318" s="28"/>
      <c r="C318" s="12" t="s">
        <v>313</v>
      </c>
      <c r="D318" s="26"/>
      <c r="E318" s="26"/>
      <c r="F318" s="26"/>
      <c r="G318" s="26"/>
    </row>
    <row r="319" spans="1:7" x14ac:dyDescent="0.2">
      <c r="A319" s="24"/>
      <c r="B319" s="28"/>
      <c r="C319" s="11" t="s">
        <v>6</v>
      </c>
      <c r="D319" s="26">
        <v>202.5</v>
      </c>
      <c r="E319" s="26">
        <v>202.5</v>
      </c>
      <c r="F319" s="26" t="s">
        <v>315</v>
      </c>
      <c r="G319" s="26">
        <v>202.5</v>
      </c>
    </row>
    <row r="320" spans="1:7" ht="24" x14ac:dyDescent="0.2">
      <c r="A320" s="24"/>
      <c r="B320" s="28"/>
      <c r="C320" s="12" t="s">
        <v>181</v>
      </c>
      <c r="D320" s="26"/>
      <c r="E320" s="26"/>
      <c r="F320" s="26"/>
      <c r="G320" s="26"/>
    </row>
    <row r="321" spans="1:7" x14ac:dyDescent="0.2">
      <c r="A321" s="24"/>
      <c r="B321" s="28"/>
      <c r="C321" s="11" t="s">
        <v>31</v>
      </c>
      <c r="D321" s="26">
        <v>0</v>
      </c>
      <c r="E321" s="26">
        <v>0</v>
      </c>
      <c r="F321" s="26" t="s">
        <v>317</v>
      </c>
      <c r="G321" s="26">
        <v>0</v>
      </c>
    </row>
    <row r="322" spans="1:7" ht="48" x14ac:dyDescent="0.2">
      <c r="A322" s="24"/>
      <c r="B322" s="28"/>
      <c r="C322" s="12" t="s">
        <v>316</v>
      </c>
      <c r="D322" s="26"/>
      <c r="E322" s="26"/>
      <c r="F322" s="26"/>
      <c r="G322" s="26"/>
    </row>
    <row r="323" spans="1:7" x14ac:dyDescent="0.2">
      <c r="A323" s="24"/>
      <c r="B323" s="28"/>
      <c r="C323" s="11" t="s">
        <v>33</v>
      </c>
      <c r="D323" s="26">
        <v>0</v>
      </c>
      <c r="E323" s="26">
        <v>0</v>
      </c>
      <c r="F323" s="26" t="s">
        <v>319</v>
      </c>
      <c r="G323" s="26">
        <v>0</v>
      </c>
    </row>
    <row r="324" spans="1:7" ht="72" x14ac:dyDescent="0.2">
      <c r="A324" s="24"/>
      <c r="B324" s="28"/>
      <c r="C324" s="12" t="s">
        <v>318</v>
      </c>
      <c r="D324" s="26"/>
      <c r="E324" s="26"/>
      <c r="F324" s="26"/>
      <c r="G324" s="26"/>
    </row>
    <row r="325" spans="1:7" x14ac:dyDescent="0.2">
      <c r="A325" s="24"/>
      <c r="B325" s="28"/>
      <c r="C325" s="10" t="s">
        <v>320</v>
      </c>
      <c r="D325" s="27">
        <f>D327+D329+D331+D333+D335</f>
        <v>9628</v>
      </c>
      <c r="E325" s="27">
        <f>E327+E329+E331+E333+E335</f>
        <v>9628</v>
      </c>
      <c r="F325" s="27" t="s">
        <v>334</v>
      </c>
      <c r="G325" s="27">
        <f>G327+G329+G331+G333+G335</f>
        <v>9628</v>
      </c>
    </row>
    <row r="326" spans="1:7" ht="60" x14ac:dyDescent="0.2">
      <c r="A326" s="24"/>
      <c r="B326" s="28"/>
      <c r="C326" s="10" t="s">
        <v>321</v>
      </c>
      <c r="D326" s="27"/>
      <c r="E326" s="27"/>
      <c r="F326" s="27"/>
      <c r="G326" s="27"/>
    </row>
    <row r="327" spans="1:7" x14ac:dyDescent="0.2">
      <c r="A327" s="24"/>
      <c r="B327" s="28"/>
      <c r="C327" s="12" t="s">
        <v>3</v>
      </c>
      <c r="D327" s="26">
        <v>4410.5</v>
      </c>
      <c r="E327" s="26">
        <v>4410.5</v>
      </c>
      <c r="F327" s="26" t="s">
        <v>329</v>
      </c>
      <c r="G327" s="26">
        <v>4410.5</v>
      </c>
    </row>
    <row r="328" spans="1:7" ht="36" x14ac:dyDescent="0.2">
      <c r="A328" s="24"/>
      <c r="B328" s="28"/>
      <c r="C328" s="12" t="s">
        <v>322</v>
      </c>
      <c r="D328" s="26"/>
      <c r="E328" s="26"/>
      <c r="F328" s="26"/>
      <c r="G328" s="26"/>
    </row>
    <row r="329" spans="1:7" x14ac:dyDescent="0.2">
      <c r="A329" s="24"/>
      <c r="B329" s="28"/>
      <c r="C329" s="12" t="s">
        <v>6</v>
      </c>
      <c r="D329" s="26">
        <v>1270.5</v>
      </c>
      <c r="E329" s="26">
        <v>1270.5</v>
      </c>
      <c r="F329" s="26" t="s">
        <v>330</v>
      </c>
      <c r="G329" s="26">
        <v>1270.5</v>
      </c>
    </row>
    <row r="330" spans="1:7" ht="36" x14ac:dyDescent="0.2">
      <c r="A330" s="24"/>
      <c r="B330" s="28"/>
      <c r="C330" s="12" t="s">
        <v>323</v>
      </c>
      <c r="D330" s="26"/>
      <c r="E330" s="26"/>
      <c r="F330" s="26"/>
      <c r="G330" s="26"/>
    </row>
    <row r="331" spans="1:7" x14ac:dyDescent="0.2">
      <c r="A331" s="24"/>
      <c r="B331" s="28"/>
      <c r="C331" s="12" t="s">
        <v>31</v>
      </c>
      <c r="D331" s="26">
        <v>321.89999999999998</v>
      </c>
      <c r="E331" s="26">
        <v>321.89999999999998</v>
      </c>
      <c r="F331" s="26" t="s">
        <v>331</v>
      </c>
      <c r="G331" s="26">
        <v>321.89999999999998</v>
      </c>
    </row>
    <row r="332" spans="1:7" ht="36" x14ac:dyDescent="0.2">
      <c r="A332" s="24"/>
      <c r="B332" s="28"/>
      <c r="C332" s="12" t="s">
        <v>324</v>
      </c>
      <c r="D332" s="26"/>
      <c r="E332" s="26"/>
      <c r="F332" s="26"/>
      <c r="G332" s="26"/>
    </row>
    <row r="333" spans="1:7" x14ac:dyDescent="0.2">
      <c r="A333" s="24"/>
      <c r="B333" s="28"/>
      <c r="C333" s="12" t="s">
        <v>33</v>
      </c>
      <c r="D333" s="26">
        <v>1253.5</v>
      </c>
      <c r="E333" s="26">
        <v>1253.5</v>
      </c>
      <c r="F333" s="26" t="s">
        <v>332</v>
      </c>
      <c r="G333" s="26">
        <v>1253.5</v>
      </c>
    </row>
    <row r="334" spans="1:7" ht="36" x14ac:dyDescent="0.2">
      <c r="A334" s="24"/>
      <c r="B334" s="28"/>
      <c r="C334" s="12" t="s">
        <v>325</v>
      </c>
      <c r="D334" s="26"/>
      <c r="E334" s="26"/>
      <c r="F334" s="26"/>
      <c r="G334" s="26"/>
    </row>
    <row r="335" spans="1:7" x14ac:dyDescent="0.2">
      <c r="A335" s="24"/>
      <c r="B335" s="28"/>
      <c r="C335" s="12" t="s">
        <v>35</v>
      </c>
      <c r="D335" s="26">
        <v>2371.6</v>
      </c>
      <c r="E335" s="26">
        <v>2371.6</v>
      </c>
      <c r="F335" s="26" t="s">
        <v>333</v>
      </c>
      <c r="G335" s="26">
        <v>2371.6</v>
      </c>
    </row>
    <row r="336" spans="1:7" ht="60" x14ac:dyDescent="0.2">
      <c r="A336" s="24"/>
      <c r="B336" s="28"/>
      <c r="C336" s="12" t="s">
        <v>326</v>
      </c>
      <c r="D336" s="26"/>
      <c r="E336" s="26"/>
      <c r="F336" s="26"/>
      <c r="G336" s="26"/>
    </row>
    <row r="337" spans="1:7" ht="24" x14ac:dyDescent="0.2">
      <c r="A337" s="24"/>
      <c r="B337" s="28"/>
      <c r="C337" s="4" t="s">
        <v>62</v>
      </c>
      <c r="D337" s="6">
        <f>D175+D233+D253+D263+D315+D325</f>
        <v>176135.30000000002</v>
      </c>
      <c r="E337" s="6">
        <f>E175+E233+E253+E263+E315+E325</f>
        <v>176046.94</v>
      </c>
      <c r="F337" s="20" t="s">
        <v>335</v>
      </c>
      <c r="G337" s="6">
        <f>G175+G233+G253+G263+G315+G325</f>
        <v>176046.94</v>
      </c>
    </row>
    <row r="338" spans="1:7" x14ac:dyDescent="0.2">
      <c r="A338" s="24">
        <v>4</v>
      </c>
      <c r="B338" s="28" t="s">
        <v>533</v>
      </c>
      <c r="C338" s="10" t="s">
        <v>0</v>
      </c>
      <c r="D338" s="27">
        <f>D340+D342+D344+D346+D348+D358+D360+D362+D364+D370+D376+D378+D380+D382+D384+D386+D388+D390+D392+D394+D396+D398+D400+D402+D404+D406</f>
        <v>706682.7</v>
      </c>
      <c r="E338" s="27">
        <f>E340+E342+E344+E346+E348+E358+E360+E362+E364+E370+E376+E378+E380+E382+E384+E386+E388+E390+E392+E394+E396+E398+E400+E402+E404+E406</f>
        <v>697574.05000000016</v>
      </c>
      <c r="F338" s="27" t="s">
        <v>1181</v>
      </c>
      <c r="G338" s="27">
        <f>G340+G342+G344+G346+G348+G358+G360+G362+G364+G370+G376+G378+G380+G382+G384+G386+G388+G390+G392+G394+G396+G398+G400+G402+G404+G406</f>
        <v>697574.05000000016</v>
      </c>
    </row>
    <row r="339" spans="1:7" x14ac:dyDescent="0.2">
      <c r="A339" s="24"/>
      <c r="B339" s="28"/>
      <c r="C339" s="10" t="s">
        <v>339</v>
      </c>
      <c r="D339" s="27"/>
      <c r="E339" s="27"/>
      <c r="F339" s="27"/>
      <c r="G339" s="27"/>
    </row>
    <row r="340" spans="1:7" x14ac:dyDescent="0.2">
      <c r="A340" s="24"/>
      <c r="B340" s="28"/>
      <c r="C340" s="11" t="s">
        <v>3</v>
      </c>
      <c r="D340" s="26">
        <v>12972</v>
      </c>
      <c r="E340" s="26">
        <v>12972</v>
      </c>
      <c r="F340" s="26" t="s">
        <v>342</v>
      </c>
      <c r="G340" s="26">
        <v>12972</v>
      </c>
    </row>
    <row r="341" spans="1:7" ht="144" x14ac:dyDescent="0.2">
      <c r="A341" s="24"/>
      <c r="B341" s="28"/>
      <c r="C341" s="12" t="s">
        <v>340</v>
      </c>
      <c r="D341" s="26"/>
      <c r="E341" s="26"/>
      <c r="F341" s="26"/>
      <c r="G341" s="26"/>
    </row>
    <row r="342" spans="1:7" x14ac:dyDescent="0.2">
      <c r="A342" s="24"/>
      <c r="B342" s="28"/>
      <c r="C342" s="11" t="s">
        <v>6</v>
      </c>
      <c r="D342" s="26">
        <v>2178</v>
      </c>
      <c r="E342" s="26">
        <v>2178</v>
      </c>
      <c r="F342" s="26" t="s">
        <v>342</v>
      </c>
      <c r="G342" s="26">
        <v>2178</v>
      </c>
    </row>
    <row r="343" spans="1:7" ht="96" x14ac:dyDescent="0.2">
      <c r="A343" s="24"/>
      <c r="B343" s="28"/>
      <c r="C343" s="12" t="s">
        <v>341</v>
      </c>
      <c r="D343" s="26"/>
      <c r="E343" s="26"/>
      <c r="F343" s="26"/>
      <c r="G343" s="26"/>
    </row>
    <row r="344" spans="1:7" x14ac:dyDescent="0.2">
      <c r="A344" s="24"/>
      <c r="B344" s="28"/>
      <c r="C344" s="11" t="s">
        <v>31</v>
      </c>
      <c r="D344" s="26">
        <v>10635</v>
      </c>
      <c r="E344" s="26">
        <v>10635</v>
      </c>
      <c r="F344" s="26" t="s">
        <v>342</v>
      </c>
      <c r="G344" s="26">
        <v>10635</v>
      </c>
    </row>
    <row r="345" spans="1:7" ht="84" x14ac:dyDescent="0.2">
      <c r="A345" s="24"/>
      <c r="B345" s="28"/>
      <c r="C345" s="12" t="s">
        <v>343</v>
      </c>
      <c r="D345" s="26"/>
      <c r="E345" s="26"/>
      <c r="F345" s="26"/>
      <c r="G345" s="26"/>
    </row>
    <row r="346" spans="1:7" x14ac:dyDescent="0.2">
      <c r="A346" s="24"/>
      <c r="B346" s="28"/>
      <c r="C346" s="11" t="s">
        <v>33</v>
      </c>
      <c r="D346" s="26">
        <v>0</v>
      </c>
      <c r="E346" s="26">
        <v>0</v>
      </c>
      <c r="F346" s="26" t="s">
        <v>2</v>
      </c>
      <c r="G346" s="26">
        <v>0</v>
      </c>
    </row>
    <row r="347" spans="1:7" ht="24" x14ac:dyDescent="0.2">
      <c r="A347" s="24"/>
      <c r="B347" s="28"/>
      <c r="C347" s="12" t="s">
        <v>344</v>
      </c>
      <c r="D347" s="26"/>
      <c r="E347" s="26"/>
      <c r="F347" s="26"/>
      <c r="G347" s="26"/>
    </row>
    <row r="348" spans="1:7" x14ac:dyDescent="0.2">
      <c r="A348" s="24"/>
      <c r="B348" s="28"/>
      <c r="C348" s="11" t="s">
        <v>35</v>
      </c>
      <c r="D348" s="26">
        <f>D350+D352+D354+D356</f>
        <v>40883.4</v>
      </c>
      <c r="E348" s="26">
        <f>E350+E352+E354+E356</f>
        <v>36841.4</v>
      </c>
      <c r="F348" s="26" t="s">
        <v>1214</v>
      </c>
      <c r="G348" s="26">
        <f>G350+G352+G354+G356</f>
        <v>36841.4</v>
      </c>
    </row>
    <row r="349" spans="1:7" ht="84" x14ac:dyDescent="0.2">
      <c r="A349" s="24"/>
      <c r="B349" s="28"/>
      <c r="C349" s="12" t="s">
        <v>345</v>
      </c>
      <c r="D349" s="26"/>
      <c r="E349" s="26"/>
      <c r="F349" s="26"/>
      <c r="G349" s="26"/>
    </row>
    <row r="350" spans="1:7" x14ac:dyDescent="0.2">
      <c r="A350" s="24"/>
      <c r="B350" s="28"/>
      <c r="C350" s="13" t="s">
        <v>346</v>
      </c>
      <c r="D350" s="26">
        <v>0</v>
      </c>
      <c r="E350" s="26">
        <v>0</v>
      </c>
      <c r="F350" s="26" t="s">
        <v>2</v>
      </c>
      <c r="G350" s="26">
        <v>0</v>
      </c>
    </row>
    <row r="351" spans="1:7" ht="36" x14ac:dyDescent="0.2">
      <c r="A351" s="24"/>
      <c r="B351" s="28"/>
      <c r="C351" s="12" t="s">
        <v>347</v>
      </c>
      <c r="D351" s="26"/>
      <c r="E351" s="26"/>
      <c r="F351" s="26"/>
      <c r="G351" s="26"/>
    </row>
    <row r="352" spans="1:7" x14ac:dyDescent="0.2">
      <c r="A352" s="24"/>
      <c r="B352" s="28"/>
      <c r="C352" s="13" t="s">
        <v>348</v>
      </c>
      <c r="D352" s="26">
        <v>0</v>
      </c>
      <c r="E352" s="26">
        <v>0</v>
      </c>
      <c r="F352" s="26" t="s">
        <v>2</v>
      </c>
      <c r="G352" s="26">
        <v>0</v>
      </c>
    </row>
    <row r="353" spans="1:7" ht="36" x14ac:dyDescent="0.2">
      <c r="A353" s="24"/>
      <c r="B353" s="28"/>
      <c r="C353" s="12" t="s">
        <v>349</v>
      </c>
      <c r="D353" s="26"/>
      <c r="E353" s="26"/>
      <c r="F353" s="26"/>
      <c r="G353" s="26"/>
    </row>
    <row r="354" spans="1:7" x14ac:dyDescent="0.2">
      <c r="A354" s="24"/>
      <c r="B354" s="28"/>
      <c r="C354" s="13" t="s">
        <v>350</v>
      </c>
      <c r="D354" s="26">
        <f>4505.5+36377.9</f>
        <v>40883.4</v>
      </c>
      <c r="E354" s="26">
        <f>463.5+36377.9</f>
        <v>36841.4</v>
      </c>
      <c r="F354" s="26" t="s">
        <v>1213</v>
      </c>
      <c r="G354" s="26">
        <f>463.5+36377.9</f>
        <v>36841.4</v>
      </c>
    </row>
    <row r="355" spans="1:7" ht="36" x14ac:dyDescent="0.2">
      <c r="A355" s="24"/>
      <c r="B355" s="28"/>
      <c r="C355" s="12" t="s">
        <v>351</v>
      </c>
      <c r="D355" s="26"/>
      <c r="E355" s="26"/>
      <c r="F355" s="26"/>
      <c r="G355" s="26"/>
    </row>
    <row r="356" spans="1:7" x14ac:dyDescent="0.2">
      <c r="A356" s="24"/>
      <c r="B356" s="28"/>
      <c r="C356" s="13" t="s">
        <v>352</v>
      </c>
      <c r="D356" s="26">
        <v>0</v>
      </c>
      <c r="E356" s="26">
        <v>0</v>
      </c>
      <c r="F356" s="26" t="s">
        <v>2</v>
      </c>
      <c r="G356" s="26">
        <v>0</v>
      </c>
    </row>
    <row r="357" spans="1:7" ht="36" x14ac:dyDescent="0.2">
      <c r="A357" s="24"/>
      <c r="B357" s="28"/>
      <c r="C357" s="12" t="s">
        <v>353</v>
      </c>
      <c r="D357" s="26"/>
      <c r="E357" s="26"/>
      <c r="F357" s="26"/>
      <c r="G357" s="26"/>
    </row>
    <row r="358" spans="1:7" x14ac:dyDescent="0.2">
      <c r="A358" s="24"/>
      <c r="B358" s="28"/>
      <c r="C358" s="11" t="s">
        <v>9</v>
      </c>
      <c r="D358" s="26">
        <v>28627</v>
      </c>
      <c r="E358" s="26">
        <v>23997.8</v>
      </c>
      <c r="F358" s="26" t="s">
        <v>1182</v>
      </c>
      <c r="G358" s="26">
        <v>23997.8</v>
      </c>
    </row>
    <row r="359" spans="1:7" ht="84" x14ac:dyDescent="0.2">
      <c r="A359" s="24"/>
      <c r="B359" s="28"/>
      <c r="C359" s="12" t="s">
        <v>354</v>
      </c>
      <c r="D359" s="26"/>
      <c r="E359" s="26"/>
      <c r="F359" s="26"/>
      <c r="G359" s="26"/>
    </row>
    <row r="360" spans="1:7" x14ac:dyDescent="0.2">
      <c r="A360" s="24"/>
      <c r="B360" s="28"/>
      <c r="C360" s="11" t="s">
        <v>12</v>
      </c>
      <c r="D360" s="26">
        <v>1339</v>
      </c>
      <c r="E360" s="26">
        <v>1211.83</v>
      </c>
      <c r="F360" s="26" t="s">
        <v>1183</v>
      </c>
      <c r="G360" s="26">
        <v>1211.83</v>
      </c>
    </row>
    <row r="361" spans="1:7" s="7" customFormat="1" ht="108" x14ac:dyDescent="0.2">
      <c r="A361" s="24"/>
      <c r="B361" s="28"/>
      <c r="C361" s="12" t="s">
        <v>355</v>
      </c>
      <c r="D361" s="26"/>
      <c r="E361" s="26"/>
      <c r="F361" s="26"/>
      <c r="G361" s="26"/>
    </row>
    <row r="362" spans="1:7" s="7" customFormat="1" x14ac:dyDescent="0.2">
      <c r="A362" s="24"/>
      <c r="B362" s="28"/>
      <c r="C362" s="11" t="s">
        <v>14</v>
      </c>
      <c r="D362" s="26">
        <v>429</v>
      </c>
      <c r="E362" s="26">
        <v>119.33</v>
      </c>
      <c r="F362" s="26" t="s">
        <v>1184</v>
      </c>
      <c r="G362" s="26">
        <v>119.33</v>
      </c>
    </row>
    <row r="363" spans="1:7" s="7" customFormat="1" ht="24" x14ac:dyDescent="0.2">
      <c r="A363" s="24"/>
      <c r="B363" s="28"/>
      <c r="C363" s="12" t="s">
        <v>356</v>
      </c>
      <c r="D363" s="26"/>
      <c r="E363" s="26"/>
      <c r="F363" s="26"/>
      <c r="G363" s="26"/>
    </row>
    <row r="364" spans="1:7" x14ac:dyDescent="0.2">
      <c r="A364" s="24"/>
      <c r="B364" s="28"/>
      <c r="C364" s="11" t="s">
        <v>23</v>
      </c>
      <c r="D364" s="26">
        <f>D366+D368</f>
        <v>491545.3</v>
      </c>
      <c r="E364" s="26">
        <f>E366+E368</f>
        <v>491545.3</v>
      </c>
      <c r="F364" s="26" t="s">
        <v>342</v>
      </c>
      <c r="G364" s="26">
        <f>G366+G368</f>
        <v>491545.3</v>
      </c>
    </row>
    <row r="365" spans="1:7" ht="36" x14ac:dyDescent="0.2">
      <c r="A365" s="24"/>
      <c r="B365" s="28"/>
      <c r="C365" s="12" t="s">
        <v>357</v>
      </c>
      <c r="D365" s="26"/>
      <c r="E365" s="26"/>
      <c r="F365" s="26"/>
      <c r="G365" s="26"/>
    </row>
    <row r="366" spans="1:7" x14ac:dyDescent="0.2">
      <c r="A366" s="24"/>
      <c r="B366" s="28"/>
      <c r="C366" s="13" t="s">
        <v>358</v>
      </c>
      <c r="D366" s="26">
        <f>91319.3+392388</f>
        <v>483707.3</v>
      </c>
      <c r="E366" s="26">
        <f>91319.3+392388</f>
        <v>483707.3</v>
      </c>
      <c r="F366" s="26" t="s">
        <v>342</v>
      </c>
      <c r="G366" s="26">
        <f>91319.3+392388</f>
        <v>483707.3</v>
      </c>
    </row>
    <row r="367" spans="1:7" ht="48" x14ac:dyDescent="0.2">
      <c r="A367" s="24"/>
      <c r="B367" s="28"/>
      <c r="C367" s="12" t="s">
        <v>359</v>
      </c>
      <c r="D367" s="26"/>
      <c r="E367" s="26"/>
      <c r="F367" s="26"/>
      <c r="G367" s="26"/>
    </row>
    <row r="368" spans="1:7" x14ac:dyDescent="0.2">
      <c r="A368" s="24"/>
      <c r="B368" s="28"/>
      <c r="C368" s="13" t="s">
        <v>360</v>
      </c>
      <c r="D368" s="26">
        <v>7838</v>
      </c>
      <c r="E368" s="26">
        <v>7838</v>
      </c>
      <c r="F368" s="26" t="s">
        <v>342</v>
      </c>
      <c r="G368" s="26">
        <v>7838</v>
      </c>
    </row>
    <row r="369" spans="1:7" ht="36" x14ac:dyDescent="0.2">
      <c r="A369" s="24"/>
      <c r="B369" s="28"/>
      <c r="C369" s="12" t="s">
        <v>361</v>
      </c>
      <c r="D369" s="26"/>
      <c r="E369" s="26"/>
      <c r="F369" s="26"/>
      <c r="G369" s="26"/>
    </row>
    <row r="370" spans="1:7" x14ac:dyDescent="0.2">
      <c r="A370" s="24"/>
      <c r="B370" s="28"/>
      <c r="C370" s="11" t="s">
        <v>25</v>
      </c>
      <c r="D370" s="26">
        <f>D372+D374</f>
        <v>97287</v>
      </c>
      <c r="E370" s="26">
        <f>E372+E374</f>
        <v>97287</v>
      </c>
      <c r="F370" s="26" t="s">
        <v>342</v>
      </c>
      <c r="G370" s="26">
        <f>G372+G374</f>
        <v>97287</v>
      </c>
    </row>
    <row r="371" spans="1:7" ht="48" x14ac:dyDescent="0.2">
      <c r="A371" s="24"/>
      <c r="B371" s="28"/>
      <c r="C371" s="12" t="s">
        <v>362</v>
      </c>
      <c r="D371" s="26"/>
      <c r="E371" s="26"/>
      <c r="F371" s="26"/>
      <c r="G371" s="26"/>
    </row>
    <row r="372" spans="1:7" x14ac:dyDescent="0.2">
      <c r="A372" s="24"/>
      <c r="B372" s="28"/>
      <c r="C372" s="13" t="s">
        <v>363</v>
      </c>
      <c r="D372" s="26">
        <v>26721</v>
      </c>
      <c r="E372" s="26">
        <v>26721</v>
      </c>
      <c r="F372" s="26" t="s">
        <v>342</v>
      </c>
      <c r="G372" s="26">
        <v>26721</v>
      </c>
    </row>
    <row r="373" spans="1:7" ht="60" x14ac:dyDescent="0.2">
      <c r="A373" s="24"/>
      <c r="B373" s="28"/>
      <c r="C373" s="12" t="s">
        <v>364</v>
      </c>
      <c r="D373" s="26"/>
      <c r="E373" s="26"/>
      <c r="F373" s="26"/>
      <c r="G373" s="26"/>
    </row>
    <row r="374" spans="1:7" x14ac:dyDescent="0.2">
      <c r="A374" s="24"/>
      <c r="B374" s="28"/>
      <c r="C374" s="13" t="s">
        <v>365</v>
      </c>
      <c r="D374" s="26">
        <v>70566</v>
      </c>
      <c r="E374" s="26">
        <v>70566</v>
      </c>
      <c r="F374" s="26" t="s">
        <v>342</v>
      </c>
      <c r="G374" s="26">
        <v>70566</v>
      </c>
    </row>
    <row r="375" spans="1:7" ht="60" x14ac:dyDescent="0.2">
      <c r="A375" s="24"/>
      <c r="B375" s="28"/>
      <c r="C375" s="12" t="s">
        <v>366</v>
      </c>
      <c r="D375" s="26"/>
      <c r="E375" s="26"/>
      <c r="F375" s="26"/>
      <c r="G375" s="26"/>
    </row>
    <row r="376" spans="1:7" x14ac:dyDescent="0.2">
      <c r="A376" s="24"/>
      <c r="B376" s="28"/>
      <c r="C376" s="11" t="s">
        <v>280</v>
      </c>
      <c r="D376" s="26">
        <v>1000</v>
      </c>
      <c r="E376" s="26">
        <v>1000</v>
      </c>
      <c r="F376" s="26" t="s">
        <v>342</v>
      </c>
      <c r="G376" s="26">
        <v>1000</v>
      </c>
    </row>
    <row r="377" spans="1:7" ht="84" x14ac:dyDescent="0.2">
      <c r="A377" s="24"/>
      <c r="B377" s="28"/>
      <c r="C377" s="12" t="s">
        <v>367</v>
      </c>
      <c r="D377" s="26"/>
      <c r="E377" s="26"/>
      <c r="F377" s="26"/>
      <c r="G377" s="26"/>
    </row>
    <row r="378" spans="1:7" x14ac:dyDescent="0.2">
      <c r="A378" s="24"/>
      <c r="B378" s="28"/>
      <c r="C378" s="11" t="s">
        <v>368</v>
      </c>
      <c r="D378" s="26">
        <v>111.1</v>
      </c>
      <c r="E378" s="26">
        <v>111.1</v>
      </c>
      <c r="F378" s="26" t="s">
        <v>342</v>
      </c>
      <c r="G378" s="26">
        <v>111.1</v>
      </c>
    </row>
    <row r="379" spans="1:7" ht="84" x14ac:dyDescent="0.2">
      <c r="A379" s="24"/>
      <c r="B379" s="28"/>
      <c r="C379" s="12" t="s">
        <v>369</v>
      </c>
      <c r="D379" s="26"/>
      <c r="E379" s="26"/>
      <c r="F379" s="26"/>
      <c r="G379" s="26"/>
    </row>
    <row r="380" spans="1:7" x14ac:dyDescent="0.2">
      <c r="A380" s="24"/>
      <c r="B380" s="28"/>
      <c r="C380" s="11" t="s">
        <v>370</v>
      </c>
      <c r="D380" s="26">
        <f>5658.8+2000</f>
        <v>7658.8</v>
      </c>
      <c r="E380" s="26">
        <f>5658.4+2000</f>
        <v>7658.4</v>
      </c>
      <c r="F380" s="26" t="s">
        <v>342</v>
      </c>
      <c r="G380" s="26">
        <f>5658.4+2000</f>
        <v>7658.4</v>
      </c>
    </row>
    <row r="381" spans="1:7" ht="24" x14ac:dyDescent="0.2">
      <c r="A381" s="24"/>
      <c r="B381" s="28"/>
      <c r="C381" s="12" t="s">
        <v>371</v>
      </c>
      <c r="D381" s="26"/>
      <c r="E381" s="26"/>
      <c r="F381" s="26"/>
      <c r="G381" s="26"/>
    </row>
    <row r="382" spans="1:7" x14ac:dyDescent="0.2">
      <c r="A382" s="24"/>
      <c r="B382" s="28"/>
      <c r="C382" s="11" t="s">
        <v>373</v>
      </c>
      <c r="D382" s="26">
        <v>0</v>
      </c>
      <c r="E382" s="26">
        <v>0</v>
      </c>
      <c r="F382" s="26" t="s">
        <v>2</v>
      </c>
      <c r="G382" s="26">
        <v>0</v>
      </c>
    </row>
    <row r="383" spans="1:7" ht="24" x14ac:dyDescent="0.2">
      <c r="A383" s="24"/>
      <c r="B383" s="28"/>
      <c r="C383" s="12" t="s">
        <v>374</v>
      </c>
      <c r="D383" s="26"/>
      <c r="E383" s="26"/>
      <c r="F383" s="26"/>
      <c r="G383" s="26"/>
    </row>
    <row r="384" spans="1:7" x14ac:dyDescent="0.2">
      <c r="A384" s="24"/>
      <c r="B384" s="28"/>
      <c r="C384" s="11" t="s">
        <v>375</v>
      </c>
      <c r="D384" s="26">
        <v>0</v>
      </c>
      <c r="E384" s="26">
        <v>0</v>
      </c>
      <c r="F384" s="26" t="s">
        <v>2</v>
      </c>
      <c r="G384" s="26">
        <v>0</v>
      </c>
    </row>
    <row r="385" spans="1:7" ht="84" x14ac:dyDescent="0.2">
      <c r="A385" s="24"/>
      <c r="B385" s="28"/>
      <c r="C385" s="12" t="s">
        <v>376</v>
      </c>
      <c r="D385" s="26"/>
      <c r="E385" s="26"/>
      <c r="F385" s="26"/>
      <c r="G385" s="26"/>
    </row>
    <row r="386" spans="1:7" x14ac:dyDescent="0.2">
      <c r="A386" s="24"/>
      <c r="B386" s="28"/>
      <c r="C386" s="11" t="s">
        <v>377</v>
      </c>
      <c r="D386" s="26">
        <v>0</v>
      </c>
      <c r="E386" s="26">
        <v>0</v>
      </c>
      <c r="F386" s="26" t="s">
        <v>2</v>
      </c>
      <c r="G386" s="26">
        <v>0</v>
      </c>
    </row>
    <row r="387" spans="1:7" ht="48" x14ac:dyDescent="0.2">
      <c r="A387" s="24"/>
      <c r="B387" s="28"/>
      <c r="C387" s="12" t="s">
        <v>378</v>
      </c>
      <c r="D387" s="26"/>
      <c r="E387" s="26"/>
      <c r="F387" s="26"/>
      <c r="G387" s="26"/>
    </row>
    <row r="388" spans="1:7" x14ac:dyDescent="0.2">
      <c r="A388" s="24"/>
      <c r="B388" s="28"/>
      <c r="C388" s="11" t="s">
        <v>379</v>
      </c>
      <c r="D388" s="26">
        <v>1044.3</v>
      </c>
      <c r="E388" s="26">
        <v>1044.3</v>
      </c>
      <c r="F388" s="26" t="s">
        <v>342</v>
      </c>
      <c r="G388" s="26">
        <v>1044.3</v>
      </c>
    </row>
    <row r="389" spans="1:7" ht="48" x14ac:dyDescent="0.2">
      <c r="A389" s="24"/>
      <c r="B389" s="28"/>
      <c r="C389" s="12" t="s">
        <v>380</v>
      </c>
      <c r="D389" s="26"/>
      <c r="E389" s="26"/>
      <c r="F389" s="26"/>
      <c r="G389" s="26"/>
    </row>
    <row r="390" spans="1:7" x14ac:dyDescent="0.2">
      <c r="A390" s="24"/>
      <c r="B390" s="28"/>
      <c r="C390" s="11" t="s">
        <v>381</v>
      </c>
      <c r="D390" s="26">
        <v>0</v>
      </c>
      <c r="E390" s="26">
        <v>0</v>
      </c>
      <c r="F390" s="26" t="s">
        <v>2</v>
      </c>
      <c r="G390" s="26">
        <v>0</v>
      </c>
    </row>
    <row r="391" spans="1:7" ht="60" x14ac:dyDescent="0.2">
      <c r="A391" s="24"/>
      <c r="B391" s="28"/>
      <c r="C391" s="12" t="s">
        <v>382</v>
      </c>
      <c r="D391" s="26"/>
      <c r="E391" s="26"/>
      <c r="F391" s="26"/>
      <c r="G391" s="26"/>
    </row>
    <row r="392" spans="1:7" x14ac:dyDescent="0.2">
      <c r="A392" s="24"/>
      <c r="B392" s="28"/>
      <c r="C392" s="11" t="s">
        <v>383</v>
      </c>
      <c r="D392" s="26">
        <v>1307.5999999999999</v>
      </c>
      <c r="E392" s="26">
        <v>1307.5999999999999</v>
      </c>
      <c r="F392" s="26" t="s">
        <v>342</v>
      </c>
      <c r="G392" s="26">
        <v>1307.5999999999999</v>
      </c>
    </row>
    <row r="393" spans="1:7" ht="24" x14ac:dyDescent="0.2">
      <c r="A393" s="24"/>
      <c r="B393" s="28"/>
      <c r="C393" s="12" t="s">
        <v>384</v>
      </c>
      <c r="D393" s="26"/>
      <c r="E393" s="26"/>
      <c r="F393" s="26"/>
      <c r="G393" s="26"/>
    </row>
    <row r="394" spans="1:7" x14ac:dyDescent="0.2">
      <c r="A394" s="24"/>
      <c r="B394" s="28"/>
      <c r="C394" s="11" t="s">
        <v>385</v>
      </c>
      <c r="D394" s="26">
        <v>7557</v>
      </c>
      <c r="E394" s="26">
        <v>7557</v>
      </c>
      <c r="F394" s="26" t="s">
        <v>342</v>
      </c>
      <c r="G394" s="26">
        <v>7557</v>
      </c>
    </row>
    <row r="395" spans="1:7" ht="36" x14ac:dyDescent="0.2">
      <c r="A395" s="24"/>
      <c r="B395" s="28"/>
      <c r="C395" s="12" t="s">
        <v>386</v>
      </c>
      <c r="D395" s="26"/>
      <c r="E395" s="26"/>
      <c r="F395" s="26"/>
      <c r="G395" s="26"/>
    </row>
    <row r="396" spans="1:7" x14ac:dyDescent="0.2">
      <c r="A396" s="24"/>
      <c r="B396" s="28"/>
      <c r="C396" s="11" t="s">
        <v>387</v>
      </c>
      <c r="D396" s="26">
        <v>0</v>
      </c>
      <c r="E396" s="26">
        <v>0</v>
      </c>
      <c r="F396" s="26" t="s">
        <v>2</v>
      </c>
      <c r="G396" s="26">
        <v>0</v>
      </c>
    </row>
    <row r="397" spans="1:7" ht="60" x14ac:dyDescent="0.2">
      <c r="A397" s="24"/>
      <c r="B397" s="28"/>
      <c r="C397" s="12" t="s">
        <v>388</v>
      </c>
      <c r="D397" s="26"/>
      <c r="E397" s="26"/>
      <c r="F397" s="26"/>
      <c r="G397" s="26"/>
    </row>
    <row r="398" spans="1:7" x14ac:dyDescent="0.2">
      <c r="A398" s="24"/>
      <c r="B398" s="28"/>
      <c r="C398" s="11" t="s">
        <v>389</v>
      </c>
      <c r="D398" s="26">
        <v>0</v>
      </c>
      <c r="E398" s="26">
        <v>0</v>
      </c>
      <c r="F398" s="26" t="s">
        <v>2</v>
      </c>
      <c r="G398" s="26">
        <v>0</v>
      </c>
    </row>
    <row r="399" spans="1:7" ht="60" x14ac:dyDescent="0.2">
      <c r="A399" s="24"/>
      <c r="B399" s="28"/>
      <c r="C399" s="12" t="s">
        <v>390</v>
      </c>
      <c r="D399" s="26"/>
      <c r="E399" s="26"/>
      <c r="F399" s="26"/>
      <c r="G399" s="26"/>
    </row>
    <row r="400" spans="1:7" x14ac:dyDescent="0.2">
      <c r="A400" s="24"/>
      <c r="B400" s="28"/>
      <c r="C400" s="11" t="s">
        <v>391</v>
      </c>
      <c r="D400" s="26">
        <v>125.1</v>
      </c>
      <c r="E400" s="26">
        <v>125.05999999999999</v>
      </c>
      <c r="F400" s="26" t="s">
        <v>393</v>
      </c>
      <c r="G400" s="26">
        <v>125.05999999999999</v>
      </c>
    </row>
    <row r="401" spans="1:7" ht="48" x14ac:dyDescent="0.2">
      <c r="A401" s="24"/>
      <c r="B401" s="28"/>
      <c r="C401" s="12" t="s">
        <v>392</v>
      </c>
      <c r="D401" s="26"/>
      <c r="E401" s="26"/>
      <c r="F401" s="26"/>
      <c r="G401" s="26"/>
    </row>
    <row r="402" spans="1:7" x14ac:dyDescent="0.2">
      <c r="A402" s="24"/>
      <c r="B402" s="28"/>
      <c r="C402" s="11" t="s">
        <v>283</v>
      </c>
      <c r="D402" s="26">
        <v>1983.1</v>
      </c>
      <c r="E402" s="26">
        <v>1982.9299999999998</v>
      </c>
      <c r="F402" s="26" t="s">
        <v>372</v>
      </c>
      <c r="G402" s="26">
        <v>1982.9299999999998</v>
      </c>
    </row>
    <row r="403" spans="1:7" ht="48" x14ac:dyDescent="0.2">
      <c r="A403" s="24"/>
      <c r="B403" s="28"/>
      <c r="C403" s="12" t="s">
        <v>394</v>
      </c>
      <c r="D403" s="26"/>
      <c r="E403" s="26"/>
      <c r="F403" s="26"/>
      <c r="G403" s="26"/>
    </row>
    <row r="404" spans="1:7" x14ac:dyDescent="0.2">
      <c r="A404" s="24"/>
      <c r="B404" s="28"/>
      <c r="C404" s="11" t="s">
        <v>395</v>
      </c>
      <c r="D404" s="26">
        <v>0</v>
      </c>
      <c r="E404" s="26">
        <v>0</v>
      </c>
      <c r="F404" s="26" t="s">
        <v>2</v>
      </c>
      <c r="G404" s="26">
        <v>0</v>
      </c>
    </row>
    <row r="405" spans="1:7" ht="24" x14ac:dyDescent="0.2">
      <c r="A405" s="24"/>
      <c r="B405" s="28"/>
      <c r="C405" s="12" t="s">
        <v>396</v>
      </c>
      <c r="D405" s="26"/>
      <c r="E405" s="26"/>
      <c r="F405" s="26"/>
      <c r="G405" s="26"/>
    </row>
    <row r="406" spans="1:7" x14ac:dyDescent="0.2">
      <c r="A406" s="24"/>
      <c r="B406" s="28"/>
      <c r="C406" s="11" t="s">
        <v>397</v>
      </c>
      <c r="D406" s="26">
        <v>0</v>
      </c>
      <c r="E406" s="26">
        <v>0</v>
      </c>
      <c r="F406" s="26" t="s">
        <v>2</v>
      </c>
      <c r="G406" s="26">
        <v>0</v>
      </c>
    </row>
    <row r="407" spans="1:7" x14ac:dyDescent="0.2">
      <c r="A407" s="24"/>
      <c r="B407" s="28"/>
      <c r="C407" s="12" t="s">
        <v>398</v>
      </c>
      <c r="D407" s="26"/>
      <c r="E407" s="26"/>
      <c r="F407" s="26"/>
      <c r="G407" s="26"/>
    </row>
    <row r="408" spans="1:7" x14ac:dyDescent="0.2">
      <c r="A408" s="24"/>
      <c r="B408" s="28"/>
      <c r="C408" s="10" t="s">
        <v>27</v>
      </c>
      <c r="D408" s="27">
        <f>D410+D412+D414+D416+D418+D420+D422+D424+D426+D428+D432+D438+D442+D444+D446+D448+D450+D452+D454+D456+D458+D460+D462+D464+D466+D468+D470+D472+D474+D476+D478+D480+D482+D484+D486+D488+D492+D494+D496+D498+D500+D502+D504+D506+D508</f>
        <v>625351.19999999995</v>
      </c>
      <c r="E408" s="27">
        <f>E410+E412+E414+E416+E418+E420+E422+E424+E426+E428+E432+E438+E442+E444+E446+E448+E450+E452+E454+E456+E458+E460+E462+E464+E466+E468+E470+E472+E474+E476+E478+E480+E482+E484+E486+E488+E492+E494+E496+E498+E500+E502+E504+E506+E508</f>
        <v>623523.26</v>
      </c>
      <c r="F408" s="27" t="s">
        <v>1185</v>
      </c>
      <c r="G408" s="27">
        <f>G410+G412+G414+G416+G418+G420+G422+G424+G426+G428+G432+G438+G442+G444+G446+G448+G450+G452+G454+G456+G458+G460+G462+G464+G466+G468+G470+G472+G474+G476+G478+G480+G482+G484+G486+G488+G492+G494+G496+G498+G500+G502+G504+G506+G508</f>
        <v>623613.26</v>
      </c>
    </row>
    <row r="409" spans="1:7" x14ac:dyDescent="0.2">
      <c r="A409" s="24"/>
      <c r="B409" s="28"/>
      <c r="C409" s="10" t="s">
        <v>399</v>
      </c>
      <c r="D409" s="27"/>
      <c r="E409" s="27"/>
      <c r="F409" s="27"/>
      <c r="G409" s="27"/>
    </row>
    <row r="410" spans="1:7" x14ac:dyDescent="0.2">
      <c r="A410" s="24"/>
      <c r="B410" s="28"/>
      <c r="C410" s="11" t="s">
        <v>3</v>
      </c>
      <c r="D410" s="26">
        <f>443958+4988.4</f>
        <v>448946.4</v>
      </c>
      <c r="E410" s="26">
        <f>4932.8+443958</f>
        <v>448890.8</v>
      </c>
      <c r="F410" s="26" t="s">
        <v>1186</v>
      </c>
      <c r="G410" s="26">
        <f>4932.8+443958</f>
        <v>448890.8</v>
      </c>
    </row>
    <row r="411" spans="1:7" ht="84" x14ac:dyDescent="0.2">
      <c r="A411" s="24"/>
      <c r="B411" s="28"/>
      <c r="C411" s="12" t="s">
        <v>400</v>
      </c>
      <c r="D411" s="26"/>
      <c r="E411" s="26"/>
      <c r="F411" s="26"/>
      <c r="G411" s="26"/>
    </row>
    <row r="412" spans="1:7" x14ac:dyDescent="0.2">
      <c r="A412" s="24"/>
      <c r="B412" s="28"/>
      <c r="C412" s="11" t="s">
        <v>6</v>
      </c>
      <c r="D412" s="26">
        <v>18549</v>
      </c>
      <c r="E412" s="26">
        <v>18549</v>
      </c>
      <c r="F412" s="26" t="s">
        <v>334</v>
      </c>
      <c r="G412" s="26">
        <v>18549</v>
      </c>
    </row>
    <row r="413" spans="1:7" ht="36" x14ac:dyDescent="0.2">
      <c r="A413" s="24"/>
      <c r="B413" s="28"/>
      <c r="C413" s="12" t="s">
        <v>361</v>
      </c>
      <c r="D413" s="26"/>
      <c r="E413" s="26"/>
      <c r="F413" s="26"/>
      <c r="G413" s="26"/>
    </row>
    <row r="414" spans="1:7" x14ac:dyDescent="0.2">
      <c r="A414" s="24"/>
      <c r="B414" s="28"/>
      <c r="C414" s="11" t="s">
        <v>31</v>
      </c>
      <c r="D414" s="26">
        <v>644</v>
      </c>
      <c r="E414" s="26">
        <v>379.87</v>
      </c>
      <c r="F414" s="26" t="s">
        <v>1187</v>
      </c>
      <c r="G414" s="26">
        <v>379.87</v>
      </c>
    </row>
    <row r="415" spans="1:7" ht="144" x14ac:dyDescent="0.2">
      <c r="A415" s="24"/>
      <c r="B415" s="28"/>
      <c r="C415" s="12" t="s">
        <v>401</v>
      </c>
      <c r="D415" s="26"/>
      <c r="E415" s="26"/>
      <c r="F415" s="26"/>
      <c r="G415" s="26"/>
    </row>
    <row r="416" spans="1:7" x14ac:dyDescent="0.2">
      <c r="A416" s="24"/>
      <c r="B416" s="28"/>
      <c r="C416" s="11" t="s">
        <v>9</v>
      </c>
      <c r="D416" s="26">
        <v>5110</v>
      </c>
      <c r="E416" s="26">
        <v>5110</v>
      </c>
      <c r="F416" s="26" t="s">
        <v>334</v>
      </c>
      <c r="G416" s="26">
        <v>5110</v>
      </c>
    </row>
    <row r="417" spans="1:7" ht="48" x14ac:dyDescent="0.2">
      <c r="A417" s="24"/>
      <c r="B417" s="28"/>
      <c r="C417" s="12" t="s">
        <v>402</v>
      </c>
      <c r="D417" s="26"/>
      <c r="E417" s="26"/>
      <c r="F417" s="26"/>
      <c r="G417" s="26"/>
    </row>
    <row r="418" spans="1:7" x14ac:dyDescent="0.2">
      <c r="A418" s="24"/>
      <c r="B418" s="28"/>
      <c r="C418" s="11" t="s">
        <v>23</v>
      </c>
      <c r="D418" s="26">
        <f>54052.7+4870</f>
        <v>58922.7</v>
      </c>
      <c r="E418" s="26">
        <f>54052.7+4870</f>
        <v>58922.7</v>
      </c>
      <c r="F418" s="26" t="s">
        <v>334</v>
      </c>
      <c r="G418" s="26">
        <f>54052.7+4870</f>
        <v>58922.7</v>
      </c>
    </row>
    <row r="419" spans="1:7" ht="48" x14ac:dyDescent="0.2">
      <c r="A419" s="24"/>
      <c r="B419" s="28"/>
      <c r="C419" s="12" t="s">
        <v>403</v>
      </c>
      <c r="D419" s="26"/>
      <c r="E419" s="26"/>
      <c r="F419" s="26"/>
      <c r="G419" s="26"/>
    </row>
    <row r="420" spans="1:7" x14ac:dyDescent="0.2">
      <c r="A420" s="24"/>
      <c r="B420" s="28"/>
      <c r="C420" s="11" t="s">
        <v>25</v>
      </c>
      <c r="D420" s="26">
        <v>3214.6</v>
      </c>
      <c r="E420" s="26">
        <v>3214.57</v>
      </c>
      <c r="F420" s="26" t="s">
        <v>334</v>
      </c>
      <c r="G420" s="26">
        <v>3214.57</v>
      </c>
    </row>
    <row r="421" spans="1:7" ht="48" x14ac:dyDescent="0.2">
      <c r="A421" s="24"/>
      <c r="B421" s="28"/>
      <c r="C421" s="12" t="s">
        <v>404</v>
      </c>
      <c r="D421" s="26"/>
      <c r="E421" s="26"/>
      <c r="F421" s="26"/>
      <c r="G421" s="26"/>
    </row>
    <row r="422" spans="1:7" x14ac:dyDescent="0.2">
      <c r="A422" s="24"/>
      <c r="B422" s="28"/>
      <c r="C422" s="11" t="s">
        <v>280</v>
      </c>
      <c r="D422" s="26">
        <v>4096.5</v>
      </c>
      <c r="E422" s="26">
        <v>4095.1800000000003</v>
      </c>
      <c r="F422" s="26" t="s">
        <v>393</v>
      </c>
      <c r="G422" s="26">
        <v>4095.1800000000003</v>
      </c>
    </row>
    <row r="423" spans="1:7" ht="60" x14ac:dyDescent="0.2">
      <c r="A423" s="24"/>
      <c r="B423" s="28"/>
      <c r="C423" s="12" t="s">
        <v>405</v>
      </c>
      <c r="D423" s="26"/>
      <c r="E423" s="26"/>
      <c r="F423" s="26"/>
      <c r="G423" s="26"/>
    </row>
    <row r="424" spans="1:7" x14ac:dyDescent="0.2">
      <c r="A424" s="24"/>
      <c r="B424" s="28"/>
      <c r="C424" s="11" t="s">
        <v>368</v>
      </c>
      <c r="D424" s="26">
        <v>27453</v>
      </c>
      <c r="E424" s="26">
        <v>27453</v>
      </c>
      <c r="F424" s="26" t="s">
        <v>334</v>
      </c>
      <c r="G424" s="26">
        <v>27543</v>
      </c>
    </row>
    <row r="425" spans="1:7" ht="120" x14ac:dyDescent="0.2">
      <c r="A425" s="24"/>
      <c r="B425" s="28"/>
      <c r="C425" s="12" t="s">
        <v>406</v>
      </c>
      <c r="D425" s="26"/>
      <c r="E425" s="26"/>
      <c r="F425" s="26"/>
      <c r="G425" s="26"/>
    </row>
    <row r="426" spans="1:7" x14ac:dyDescent="0.2">
      <c r="A426" s="24"/>
      <c r="B426" s="28"/>
      <c r="C426" s="11" t="s">
        <v>283</v>
      </c>
      <c r="D426" s="26">
        <v>17882.099999999999</v>
      </c>
      <c r="E426" s="26">
        <v>17222.93</v>
      </c>
      <c r="F426" s="26" t="s">
        <v>408</v>
      </c>
      <c r="G426" s="26">
        <v>17222.93</v>
      </c>
    </row>
    <row r="427" spans="1:7" ht="48" x14ac:dyDescent="0.2">
      <c r="A427" s="24"/>
      <c r="B427" s="28"/>
      <c r="C427" s="12" t="s">
        <v>407</v>
      </c>
      <c r="D427" s="26"/>
      <c r="E427" s="26"/>
      <c r="F427" s="26"/>
      <c r="G427" s="26"/>
    </row>
    <row r="428" spans="1:7" x14ac:dyDescent="0.2">
      <c r="A428" s="24"/>
      <c r="B428" s="28"/>
      <c r="C428" s="11" t="s">
        <v>286</v>
      </c>
      <c r="D428" s="26">
        <f>D430</f>
        <v>0</v>
      </c>
      <c r="E428" s="26">
        <f>E430</f>
        <v>0</v>
      </c>
      <c r="F428" s="26" t="s">
        <v>2</v>
      </c>
      <c r="G428" s="26">
        <f>G430</f>
        <v>0</v>
      </c>
    </row>
    <row r="429" spans="1:7" ht="84" x14ac:dyDescent="0.2">
      <c r="A429" s="24"/>
      <c r="B429" s="28"/>
      <c r="C429" s="12" t="s">
        <v>409</v>
      </c>
      <c r="D429" s="26"/>
      <c r="E429" s="26"/>
      <c r="F429" s="26"/>
      <c r="G429" s="26"/>
    </row>
    <row r="430" spans="1:7" x14ac:dyDescent="0.2">
      <c r="A430" s="24"/>
      <c r="B430" s="28"/>
      <c r="C430" s="13" t="s">
        <v>410</v>
      </c>
      <c r="D430" s="26">
        <v>0</v>
      </c>
      <c r="E430" s="26">
        <v>0</v>
      </c>
      <c r="F430" s="26" t="s">
        <v>2</v>
      </c>
      <c r="G430" s="26">
        <v>0</v>
      </c>
    </row>
    <row r="431" spans="1:7" ht="96" x14ac:dyDescent="0.2">
      <c r="A431" s="24"/>
      <c r="B431" s="28"/>
      <c r="C431" s="12" t="s">
        <v>411</v>
      </c>
      <c r="D431" s="26"/>
      <c r="E431" s="26"/>
      <c r="F431" s="26"/>
      <c r="G431" s="26"/>
    </row>
    <row r="432" spans="1:7" x14ac:dyDescent="0.2">
      <c r="A432" s="24"/>
      <c r="B432" s="28"/>
      <c r="C432" s="11" t="s">
        <v>289</v>
      </c>
      <c r="D432" s="26">
        <f>D434+D436</f>
        <v>1100</v>
      </c>
      <c r="E432" s="26">
        <f>E434+E436</f>
        <v>1100</v>
      </c>
      <c r="F432" s="26" t="s">
        <v>342</v>
      </c>
      <c r="G432" s="26">
        <f>G434+G436</f>
        <v>1100</v>
      </c>
    </row>
    <row r="433" spans="1:7" ht="60" x14ac:dyDescent="0.2">
      <c r="A433" s="24"/>
      <c r="B433" s="28"/>
      <c r="C433" s="12" t="s">
        <v>412</v>
      </c>
      <c r="D433" s="26"/>
      <c r="E433" s="26"/>
      <c r="F433" s="26"/>
      <c r="G433" s="26"/>
    </row>
    <row r="434" spans="1:7" x14ac:dyDescent="0.2">
      <c r="A434" s="24"/>
      <c r="B434" s="28"/>
      <c r="C434" s="13" t="s">
        <v>413</v>
      </c>
      <c r="D434" s="26">
        <v>100</v>
      </c>
      <c r="E434" s="26">
        <v>100</v>
      </c>
      <c r="F434" s="26" t="s">
        <v>342</v>
      </c>
      <c r="G434" s="26">
        <v>100</v>
      </c>
    </row>
    <row r="435" spans="1:7" ht="72" x14ac:dyDescent="0.2">
      <c r="A435" s="24"/>
      <c r="B435" s="28"/>
      <c r="C435" s="12" t="s">
        <v>414</v>
      </c>
      <c r="D435" s="26"/>
      <c r="E435" s="26"/>
      <c r="F435" s="26"/>
      <c r="G435" s="26"/>
    </row>
    <row r="436" spans="1:7" x14ac:dyDescent="0.2">
      <c r="A436" s="24"/>
      <c r="B436" s="28"/>
      <c r="C436" s="13" t="s">
        <v>415</v>
      </c>
      <c r="D436" s="26">
        <v>1000</v>
      </c>
      <c r="E436" s="26">
        <v>1000</v>
      </c>
      <c r="F436" s="26" t="s">
        <v>334</v>
      </c>
      <c r="G436" s="26">
        <v>1000</v>
      </c>
    </row>
    <row r="437" spans="1:7" ht="60" x14ac:dyDescent="0.2">
      <c r="A437" s="24"/>
      <c r="B437" s="28"/>
      <c r="C437" s="12" t="s">
        <v>416</v>
      </c>
      <c r="D437" s="26"/>
      <c r="E437" s="26"/>
      <c r="F437" s="26"/>
      <c r="G437" s="26"/>
    </row>
    <row r="438" spans="1:7" x14ac:dyDescent="0.2">
      <c r="A438" s="24"/>
      <c r="B438" s="28"/>
      <c r="C438" s="11" t="s">
        <v>292</v>
      </c>
      <c r="D438" s="26">
        <f>D440</f>
        <v>0</v>
      </c>
      <c r="E438" s="26">
        <f>E440</f>
        <v>0</v>
      </c>
      <c r="F438" s="26" t="s">
        <v>2</v>
      </c>
      <c r="G438" s="26">
        <f>G440</f>
        <v>0</v>
      </c>
    </row>
    <row r="439" spans="1:7" ht="108" x14ac:dyDescent="0.2">
      <c r="A439" s="24"/>
      <c r="B439" s="28"/>
      <c r="C439" s="12" t="s">
        <v>417</v>
      </c>
      <c r="D439" s="26"/>
      <c r="E439" s="26"/>
      <c r="F439" s="26"/>
      <c r="G439" s="26"/>
    </row>
    <row r="440" spans="1:7" x14ac:dyDescent="0.2">
      <c r="A440" s="24"/>
      <c r="B440" s="28"/>
      <c r="C440" s="13" t="s">
        <v>295</v>
      </c>
      <c r="D440" s="26">
        <v>0</v>
      </c>
      <c r="E440" s="26">
        <v>0</v>
      </c>
      <c r="F440" s="26" t="s">
        <v>2</v>
      </c>
      <c r="G440" s="26">
        <v>0</v>
      </c>
    </row>
    <row r="441" spans="1:7" ht="108" x14ac:dyDescent="0.2">
      <c r="A441" s="24"/>
      <c r="B441" s="28"/>
      <c r="C441" s="12" t="s">
        <v>418</v>
      </c>
      <c r="D441" s="26"/>
      <c r="E441" s="26"/>
      <c r="F441" s="26"/>
      <c r="G441" s="26"/>
    </row>
    <row r="442" spans="1:7" x14ac:dyDescent="0.2">
      <c r="A442" s="24"/>
      <c r="B442" s="28"/>
      <c r="C442" s="11" t="s">
        <v>419</v>
      </c>
      <c r="D442" s="26">
        <v>0</v>
      </c>
      <c r="E442" s="26">
        <v>0</v>
      </c>
      <c r="F442" s="26" t="s">
        <v>2</v>
      </c>
      <c r="G442" s="26">
        <v>0</v>
      </c>
    </row>
    <row r="443" spans="1:7" ht="72" x14ac:dyDescent="0.2">
      <c r="A443" s="24"/>
      <c r="B443" s="28"/>
      <c r="C443" s="12" t="s">
        <v>420</v>
      </c>
      <c r="D443" s="26"/>
      <c r="E443" s="26"/>
      <c r="F443" s="26"/>
      <c r="G443" s="26"/>
    </row>
    <row r="444" spans="1:7" x14ac:dyDescent="0.2">
      <c r="A444" s="24"/>
      <c r="B444" s="28"/>
      <c r="C444" s="11" t="s">
        <v>421</v>
      </c>
      <c r="D444" s="26">
        <v>0</v>
      </c>
      <c r="E444" s="26">
        <v>0</v>
      </c>
      <c r="F444" s="26" t="s">
        <v>2</v>
      </c>
      <c r="G444" s="26">
        <v>0</v>
      </c>
    </row>
    <row r="445" spans="1:7" ht="132" x14ac:dyDescent="0.2">
      <c r="A445" s="24"/>
      <c r="B445" s="28"/>
      <c r="C445" s="12" t="s">
        <v>422</v>
      </c>
      <c r="D445" s="26"/>
      <c r="E445" s="26"/>
      <c r="F445" s="26"/>
      <c r="G445" s="26"/>
    </row>
    <row r="446" spans="1:7" x14ac:dyDescent="0.2">
      <c r="A446" s="24"/>
      <c r="B446" s="28"/>
      <c r="C446" s="11" t="s">
        <v>423</v>
      </c>
      <c r="D446" s="26">
        <v>0</v>
      </c>
      <c r="E446" s="26">
        <v>0</v>
      </c>
      <c r="F446" s="26" t="s">
        <v>2</v>
      </c>
      <c r="G446" s="26">
        <v>0</v>
      </c>
    </row>
    <row r="447" spans="1:7" ht="60" x14ac:dyDescent="0.2">
      <c r="A447" s="24"/>
      <c r="B447" s="28"/>
      <c r="C447" s="12" t="s">
        <v>424</v>
      </c>
      <c r="D447" s="26"/>
      <c r="E447" s="26"/>
      <c r="F447" s="26"/>
      <c r="G447" s="26"/>
    </row>
    <row r="448" spans="1:7" x14ac:dyDescent="0.2">
      <c r="A448" s="24"/>
      <c r="B448" s="28"/>
      <c r="C448" s="11" t="s">
        <v>425</v>
      </c>
      <c r="D448" s="26">
        <v>0</v>
      </c>
      <c r="E448" s="26">
        <v>0</v>
      </c>
      <c r="F448" s="26" t="s">
        <v>2</v>
      </c>
      <c r="G448" s="26">
        <v>0</v>
      </c>
    </row>
    <row r="449" spans="1:7" ht="132" x14ac:dyDescent="0.2">
      <c r="A449" s="24"/>
      <c r="B449" s="28"/>
      <c r="C449" s="12" t="s">
        <v>426</v>
      </c>
      <c r="D449" s="26"/>
      <c r="E449" s="26"/>
      <c r="F449" s="26"/>
      <c r="G449" s="26"/>
    </row>
    <row r="450" spans="1:7" x14ac:dyDescent="0.2">
      <c r="A450" s="24"/>
      <c r="B450" s="28"/>
      <c r="C450" s="11" t="s">
        <v>427</v>
      </c>
      <c r="D450" s="26">
        <v>0</v>
      </c>
      <c r="E450" s="26">
        <v>0</v>
      </c>
      <c r="F450" s="26" t="s">
        <v>2</v>
      </c>
      <c r="G450" s="26">
        <v>0</v>
      </c>
    </row>
    <row r="451" spans="1:7" ht="72" x14ac:dyDescent="0.2">
      <c r="A451" s="24"/>
      <c r="B451" s="28"/>
      <c r="C451" s="12" t="s">
        <v>428</v>
      </c>
      <c r="D451" s="26"/>
      <c r="E451" s="26"/>
      <c r="F451" s="26"/>
      <c r="G451" s="26"/>
    </row>
    <row r="452" spans="1:7" x14ac:dyDescent="0.2">
      <c r="A452" s="24"/>
      <c r="B452" s="28"/>
      <c r="C452" s="11" t="s">
        <v>429</v>
      </c>
      <c r="D452" s="26">
        <v>600</v>
      </c>
      <c r="E452" s="26">
        <v>600</v>
      </c>
      <c r="F452" s="26" t="s">
        <v>342</v>
      </c>
      <c r="G452" s="26">
        <v>600</v>
      </c>
    </row>
    <row r="453" spans="1:7" ht="48" x14ac:dyDescent="0.2">
      <c r="A453" s="24"/>
      <c r="B453" s="28"/>
      <c r="C453" s="12" t="s">
        <v>430</v>
      </c>
      <c r="D453" s="26"/>
      <c r="E453" s="26"/>
      <c r="F453" s="26"/>
      <c r="G453" s="26"/>
    </row>
    <row r="454" spans="1:7" x14ac:dyDescent="0.2">
      <c r="A454" s="24"/>
      <c r="B454" s="28"/>
      <c r="C454" s="11" t="s">
        <v>431</v>
      </c>
      <c r="D454" s="26">
        <v>0</v>
      </c>
      <c r="E454" s="26">
        <v>0</v>
      </c>
      <c r="F454" s="26" t="s">
        <v>2</v>
      </c>
      <c r="G454" s="26">
        <v>0</v>
      </c>
    </row>
    <row r="455" spans="1:7" ht="48" x14ac:dyDescent="0.2">
      <c r="A455" s="24"/>
      <c r="B455" s="28"/>
      <c r="C455" s="12" t="s">
        <v>432</v>
      </c>
      <c r="D455" s="26"/>
      <c r="E455" s="26"/>
      <c r="F455" s="26"/>
      <c r="G455" s="26"/>
    </row>
    <row r="456" spans="1:7" x14ac:dyDescent="0.2">
      <c r="A456" s="24"/>
      <c r="B456" s="28"/>
      <c r="C456" s="11" t="s">
        <v>433</v>
      </c>
      <c r="D456" s="26">
        <v>22862</v>
      </c>
      <c r="E456" s="26">
        <v>22862</v>
      </c>
      <c r="F456" s="26" t="s">
        <v>342</v>
      </c>
      <c r="G456" s="26">
        <v>22862</v>
      </c>
    </row>
    <row r="457" spans="1:7" ht="60" x14ac:dyDescent="0.2">
      <c r="A457" s="24"/>
      <c r="B457" s="28"/>
      <c r="C457" s="12" t="s">
        <v>434</v>
      </c>
      <c r="D457" s="26"/>
      <c r="E457" s="26"/>
      <c r="F457" s="26"/>
      <c r="G457" s="26"/>
    </row>
    <row r="458" spans="1:7" x14ac:dyDescent="0.2">
      <c r="A458" s="24"/>
      <c r="B458" s="28"/>
      <c r="C458" s="11" t="s">
        <v>435</v>
      </c>
      <c r="D458" s="26">
        <v>2071.1</v>
      </c>
      <c r="E458" s="26">
        <v>2071.1</v>
      </c>
      <c r="F458" s="26" t="s">
        <v>342</v>
      </c>
      <c r="G458" s="26">
        <v>2071.1</v>
      </c>
    </row>
    <row r="459" spans="1:7" ht="72" x14ac:dyDescent="0.2">
      <c r="A459" s="24"/>
      <c r="B459" s="28"/>
      <c r="C459" s="12" t="s">
        <v>436</v>
      </c>
      <c r="D459" s="26"/>
      <c r="E459" s="26"/>
      <c r="F459" s="26"/>
      <c r="G459" s="26"/>
    </row>
    <row r="460" spans="1:7" x14ac:dyDescent="0.2">
      <c r="A460" s="24"/>
      <c r="B460" s="28"/>
      <c r="C460" s="11" t="s">
        <v>437</v>
      </c>
      <c r="D460" s="26">
        <v>0</v>
      </c>
      <c r="E460" s="26">
        <v>0</v>
      </c>
      <c r="F460" s="26" t="s">
        <v>2</v>
      </c>
      <c r="G460" s="26">
        <v>0</v>
      </c>
    </row>
    <row r="461" spans="1:7" ht="48" x14ac:dyDescent="0.2">
      <c r="A461" s="24"/>
      <c r="B461" s="28"/>
      <c r="C461" s="12" t="s">
        <v>438</v>
      </c>
      <c r="D461" s="26"/>
      <c r="E461" s="26"/>
      <c r="F461" s="26"/>
      <c r="G461" s="26"/>
    </row>
    <row r="462" spans="1:7" x14ac:dyDescent="0.2">
      <c r="A462" s="24"/>
      <c r="B462" s="28"/>
      <c r="C462" s="11" t="s">
        <v>439</v>
      </c>
      <c r="D462" s="26">
        <v>47.8</v>
      </c>
      <c r="E462" s="26">
        <v>47.8</v>
      </c>
      <c r="F462" s="26" t="s">
        <v>342</v>
      </c>
      <c r="G462" s="26">
        <v>47.8</v>
      </c>
    </row>
    <row r="463" spans="1:7" s="7" customFormat="1" ht="36" x14ac:dyDescent="0.2">
      <c r="A463" s="24"/>
      <c r="B463" s="28"/>
      <c r="C463" s="12" t="s">
        <v>440</v>
      </c>
      <c r="D463" s="26"/>
      <c r="E463" s="26"/>
      <c r="F463" s="26"/>
      <c r="G463" s="26"/>
    </row>
    <row r="464" spans="1:7" s="7" customFormat="1" x14ac:dyDescent="0.2">
      <c r="A464" s="24"/>
      <c r="B464" s="28"/>
      <c r="C464" s="11" t="s">
        <v>441</v>
      </c>
      <c r="D464" s="26">
        <v>1980.2</v>
      </c>
      <c r="E464" s="26">
        <v>1980.2</v>
      </c>
      <c r="F464" s="26" t="s">
        <v>342</v>
      </c>
      <c r="G464" s="26">
        <v>1980.2</v>
      </c>
    </row>
    <row r="465" spans="1:7" s="7" customFormat="1" ht="36" x14ac:dyDescent="0.2">
      <c r="A465" s="24"/>
      <c r="B465" s="28"/>
      <c r="C465" s="12" t="s">
        <v>442</v>
      </c>
      <c r="D465" s="26"/>
      <c r="E465" s="26"/>
      <c r="F465" s="26"/>
      <c r="G465" s="26"/>
    </row>
    <row r="466" spans="1:7" x14ac:dyDescent="0.2">
      <c r="A466" s="24"/>
      <c r="B466" s="28"/>
      <c r="C466" s="11" t="s">
        <v>443</v>
      </c>
      <c r="D466" s="26">
        <v>200</v>
      </c>
      <c r="E466" s="26">
        <v>200</v>
      </c>
      <c r="F466" s="26" t="s">
        <v>342</v>
      </c>
      <c r="G466" s="26">
        <v>200</v>
      </c>
    </row>
    <row r="467" spans="1:7" ht="24" x14ac:dyDescent="0.2">
      <c r="A467" s="24"/>
      <c r="B467" s="28"/>
      <c r="C467" s="12" t="s">
        <v>444</v>
      </c>
      <c r="D467" s="26"/>
      <c r="E467" s="26"/>
      <c r="F467" s="26"/>
      <c r="G467" s="26"/>
    </row>
    <row r="468" spans="1:7" ht="12" customHeight="1" x14ac:dyDescent="0.2">
      <c r="A468" s="24"/>
      <c r="B468" s="28"/>
      <c r="C468" s="11" t="s">
        <v>445</v>
      </c>
      <c r="D468" s="26">
        <v>659</v>
      </c>
      <c r="E468" s="26">
        <v>659</v>
      </c>
      <c r="F468" s="26" t="s">
        <v>342</v>
      </c>
      <c r="G468" s="26">
        <v>659</v>
      </c>
    </row>
    <row r="469" spans="1:7" ht="108" x14ac:dyDescent="0.2">
      <c r="A469" s="24"/>
      <c r="B469" s="28"/>
      <c r="C469" s="12" t="s">
        <v>446</v>
      </c>
      <c r="D469" s="26"/>
      <c r="E469" s="26"/>
      <c r="F469" s="26"/>
      <c r="G469" s="26"/>
    </row>
    <row r="470" spans="1:7" x14ac:dyDescent="0.2">
      <c r="A470" s="24"/>
      <c r="B470" s="28"/>
      <c r="C470" s="11" t="s">
        <v>447</v>
      </c>
      <c r="D470" s="26">
        <v>0</v>
      </c>
      <c r="E470" s="26">
        <v>0</v>
      </c>
      <c r="F470" s="26" t="s">
        <v>2</v>
      </c>
      <c r="G470" s="26">
        <v>0</v>
      </c>
    </row>
    <row r="471" spans="1:7" ht="96" x14ac:dyDescent="0.2">
      <c r="A471" s="24"/>
      <c r="B471" s="28"/>
      <c r="C471" s="12" t="s">
        <v>448</v>
      </c>
      <c r="D471" s="26"/>
      <c r="E471" s="26"/>
      <c r="F471" s="26"/>
      <c r="G471" s="26"/>
    </row>
    <row r="472" spans="1:7" x14ac:dyDescent="0.2">
      <c r="A472" s="24"/>
      <c r="B472" s="28"/>
      <c r="C472" s="11" t="s">
        <v>449</v>
      </c>
      <c r="D472" s="26">
        <v>719.4</v>
      </c>
      <c r="E472" s="26">
        <v>719.4</v>
      </c>
      <c r="F472" s="26" t="s">
        <v>342</v>
      </c>
      <c r="G472" s="26">
        <v>719.4</v>
      </c>
    </row>
    <row r="473" spans="1:7" ht="24" x14ac:dyDescent="0.2">
      <c r="A473" s="24"/>
      <c r="B473" s="28"/>
      <c r="C473" s="12" t="s">
        <v>450</v>
      </c>
      <c r="D473" s="26"/>
      <c r="E473" s="26"/>
      <c r="F473" s="26"/>
      <c r="G473" s="26"/>
    </row>
    <row r="474" spans="1:7" x14ac:dyDescent="0.2">
      <c r="A474" s="24"/>
      <c r="B474" s="28"/>
      <c r="C474" s="11" t="s">
        <v>395</v>
      </c>
      <c r="D474" s="26">
        <v>700</v>
      </c>
      <c r="E474" s="26">
        <v>700</v>
      </c>
      <c r="F474" s="26" t="s">
        <v>342</v>
      </c>
      <c r="G474" s="26">
        <v>700</v>
      </c>
    </row>
    <row r="475" spans="1:7" ht="24" x14ac:dyDescent="0.2">
      <c r="A475" s="24"/>
      <c r="B475" s="28"/>
      <c r="C475" s="12" t="s">
        <v>451</v>
      </c>
      <c r="D475" s="26"/>
      <c r="E475" s="26"/>
      <c r="F475" s="26"/>
      <c r="G475" s="26"/>
    </row>
    <row r="476" spans="1:7" x14ac:dyDescent="0.2">
      <c r="A476" s="24"/>
      <c r="B476" s="28"/>
      <c r="C476" s="11" t="s">
        <v>452</v>
      </c>
      <c r="D476" s="26">
        <v>800</v>
      </c>
      <c r="E476" s="26">
        <v>800</v>
      </c>
      <c r="F476" s="26" t="s">
        <v>342</v>
      </c>
      <c r="G476" s="26">
        <v>800</v>
      </c>
    </row>
    <row r="477" spans="1:7" x14ac:dyDescent="0.2">
      <c r="A477" s="24"/>
      <c r="B477" s="28"/>
      <c r="C477" s="12" t="s">
        <v>453</v>
      </c>
      <c r="D477" s="26"/>
      <c r="E477" s="26"/>
      <c r="F477" s="26"/>
      <c r="G477" s="26"/>
    </row>
    <row r="478" spans="1:7" x14ac:dyDescent="0.2">
      <c r="A478" s="24"/>
      <c r="B478" s="28"/>
      <c r="C478" s="11" t="s">
        <v>454</v>
      </c>
      <c r="D478" s="26">
        <v>940</v>
      </c>
      <c r="E478" s="26">
        <v>940</v>
      </c>
      <c r="F478" s="26" t="s">
        <v>342</v>
      </c>
      <c r="G478" s="26">
        <v>940</v>
      </c>
    </row>
    <row r="479" spans="1:7" x14ac:dyDescent="0.2">
      <c r="A479" s="24"/>
      <c r="B479" s="28"/>
      <c r="C479" s="12" t="s">
        <v>455</v>
      </c>
      <c r="D479" s="26"/>
      <c r="E479" s="26"/>
      <c r="F479" s="26"/>
      <c r="G479" s="26"/>
    </row>
    <row r="480" spans="1:7" x14ac:dyDescent="0.2">
      <c r="A480" s="24"/>
      <c r="B480" s="28"/>
      <c r="C480" s="11" t="s">
        <v>456</v>
      </c>
      <c r="D480" s="26">
        <v>400</v>
      </c>
      <c r="E480" s="26">
        <v>400</v>
      </c>
      <c r="F480" s="26" t="s">
        <v>342</v>
      </c>
      <c r="G480" s="26">
        <v>400</v>
      </c>
    </row>
    <row r="481" spans="1:7" ht="48" x14ac:dyDescent="0.2">
      <c r="A481" s="24"/>
      <c r="B481" s="28"/>
      <c r="C481" s="12" t="s">
        <v>457</v>
      </c>
      <c r="D481" s="26"/>
      <c r="E481" s="26"/>
      <c r="F481" s="26"/>
      <c r="G481" s="26"/>
    </row>
    <row r="482" spans="1:7" x14ac:dyDescent="0.2">
      <c r="A482" s="24"/>
      <c r="B482" s="28"/>
      <c r="C482" s="11" t="s">
        <v>458</v>
      </c>
      <c r="D482" s="26">
        <v>0</v>
      </c>
      <c r="E482" s="26">
        <v>0</v>
      </c>
      <c r="F482" s="26" t="s">
        <v>2</v>
      </c>
      <c r="G482" s="26">
        <v>0</v>
      </c>
    </row>
    <row r="483" spans="1:7" ht="24" x14ac:dyDescent="0.2">
      <c r="A483" s="24"/>
      <c r="B483" s="28"/>
      <c r="C483" s="12" t="s">
        <v>459</v>
      </c>
      <c r="D483" s="26"/>
      <c r="E483" s="26"/>
      <c r="F483" s="26"/>
      <c r="G483" s="26"/>
    </row>
    <row r="484" spans="1:7" x14ac:dyDescent="0.2">
      <c r="A484" s="24"/>
      <c r="B484" s="28"/>
      <c r="C484" s="11" t="s">
        <v>460</v>
      </c>
      <c r="D484" s="26">
        <v>0</v>
      </c>
      <c r="E484" s="26">
        <v>0</v>
      </c>
      <c r="F484" s="26" t="s">
        <v>2</v>
      </c>
      <c r="G484" s="26">
        <v>0</v>
      </c>
    </row>
    <row r="485" spans="1:7" ht="48" x14ac:dyDescent="0.2">
      <c r="A485" s="24"/>
      <c r="B485" s="28"/>
      <c r="C485" s="12" t="s">
        <v>461</v>
      </c>
      <c r="D485" s="26"/>
      <c r="E485" s="26"/>
      <c r="F485" s="26"/>
      <c r="G485" s="26"/>
    </row>
    <row r="486" spans="1:7" x14ac:dyDescent="0.2">
      <c r="A486" s="24"/>
      <c r="B486" s="28"/>
      <c r="C486" s="11" t="s">
        <v>462</v>
      </c>
      <c r="D486" s="26">
        <v>0</v>
      </c>
      <c r="E486" s="26">
        <v>0</v>
      </c>
      <c r="F486" s="26" t="s">
        <v>2</v>
      </c>
      <c r="G486" s="26">
        <v>0</v>
      </c>
    </row>
    <row r="487" spans="1:7" ht="24" x14ac:dyDescent="0.2">
      <c r="A487" s="24"/>
      <c r="B487" s="28"/>
      <c r="C487" s="12" t="s">
        <v>463</v>
      </c>
      <c r="D487" s="26"/>
      <c r="E487" s="26"/>
      <c r="F487" s="26"/>
      <c r="G487" s="26"/>
    </row>
    <row r="488" spans="1:7" x14ac:dyDescent="0.2">
      <c r="A488" s="24"/>
      <c r="B488" s="28"/>
      <c r="C488" s="11" t="s">
        <v>397</v>
      </c>
      <c r="D488" s="26">
        <f>D490</f>
        <v>426.9</v>
      </c>
      <c r="E488" s="26">
        <f>E490</f>
        <v>426.9</v>
      </c>
      <c r="F488" s="26" t="s">
        <v>342</v>
      </c>
      <c r="G488" s="26">
        <f>G490</f>
        <v>426.9</v>
      </c>
    </row>
    <row r="489" spans="1:7" ht="24" x14ac:dyDescent="0.2">
      <c r="A489" s="24"/>
      <c r="B489" s="28"/>
      <c r="C489" s="12" t="s">
        <v>464</v>
      </c>
      <c r="D489" s="26"/>
      <c r="E489" s="26"/>
      <c r="F489" s="26"/>
      <c r="G489" s="26"/>
    </row>
    <row r="490" spans="1:7" x14ac:dyDescent="0.2">
      <c r="A490" s="24"/>
      <c r="B490" s="28"/>
      <c r="C490" s="13" t="s">
        <v>465</v>
      </c>
      <c r="D490" s="26">
        <v>426.9</v>
      </c>
      <c r="E490" s="26">
        <v>426.9</v>
      </c>
      <c r="F490" s="26" t="s">
        <v>342</v>
      </c>
      <c r="G490" s="26">
        <v>426.9</v>
      </c>
    </row>
    <row r="491" spans="1:7" ht="60" x14ac:dyDescent="0.2">
      <c r="A491" s="24"/>
      <c r="B491" s="28"/>
      <c r="C491" s="12" t="s">
        <v>466</v>
      </c>
      <c r="D491" s="26"/>
      <c r="E491" s="26"/>
      <c r="F491" s="26"/>
      <c r="G491" s="26"/>
    </row>
    <row r="492" spans="1:7" x14ac:dyDescent="0.2">
      <c r="A492" s="24"/>
      <c r="B492" s="28"/>
      <c r="C492" s="11" t="s">
        <v>467</v>
      </c>
      <c r="D492" s="26">
        <v>1440.5</v>
      </c>
      <c r="E492" s="26">
        <v>1440.25</v>
      </c>
      <c r="F492" s="26" t="s">
        <v>469</v>
      </c>
      <c r="G492" s="26">
        <v>1440.25</v>
      </c>
    </row>
    <row r="493" spans="1:7" ht="60" x14ac:dyDescent="0.2">
      <c r="A493" s="24"/>
      <c r="B493" s="28"/>
      <c r="C493" s="12" t="s">
        <v>468</v>
      </c>
      <c r="D493" s="26"/>
      <c r="E493" s="26"/>
      <c r="F493" s="26"/>
      <c r="G493" s="26"/>
    </row>
    <row r="494" spans="1:7" x14ac:dyDescent="0.2">
      <c r="A494" s="24"/>
      <c r="B494" s="28"/>
      <c r="C494" s="11" t="s">
        <v>470</v>
      </c>
      <c r="D494" s="26">
        <v>44</v>
      </c>
      <c r="E494" s="26">
        <v>44</v>
      </c>
      <c r="F494" s="26" t="s">
        <v>342</v>
      </c>
      <c r="G494" s="26">
        <v>44</v>
      </c>
    </row>
    <row r="495" spans="1:7" ht="36" x14ac:dyDescent="0.2">
      <c r="A495" s="24"/>
      <c r="B495" s="28"/>
      <c r="C495" s="12" t="s">
        <v>471</v>
      </c>
      <c r="D495" s="26"/>
      <c r="E495" s="26"/>
      <c r="F495" s="26"/>
      <c r="G495" s="26"/>
    </row>
    <row r="496" spans="1:7" x14ac:dyDescent="0.2">
      <c r="A496" s="24"/>
      <c r="B496" s="28"/>
      <c r="C496" s="11" t="s">
        <v>472</v>
      </c>
      <c r="D496" s="26">
        <v>189.6</v>
      </c>
      <c r="E496" s="26">
        <v>189.6</v>
      </c>
      <c r="F496" s="26" t="s">
        <v>334</v>
      </c>
      <c r="G496" s="26">
        <v>189.6</v>
      </c>
    </row>
    <row r="497" spans="1:7" ht="72" x14ac:dyDescent="0.2">
      <c r="A497" s="24"/>
      <c r="B497" s="28"/>
      <c r="C497" s="12" t="s">
        <v>473</v>
      </c>
      <c r="D497" s="26"/>
      <c r="E497" s="26"/>
      <c r="F497" s="26"/>
      <c r="G497" s="26"/>
    </row>
    <row r="498" spans="1:7" x14ac:dyDescent="0.2">
      <c r="A498" s="24"/>
      <c r="B498" s="28"/>
      <c r="C498" s="11" t="s">
        <v>474</v>
      </c>
      <c r="D498" s="26">
        <v>4020.4</v>
      </c>
      <c r="E498" s="26">
        <v>4020.4</v>
      </c>
      <c r="F498" s="26" t="s">
        <v>334</v>
      </c>
      <c r="G498" s="26">
        <v>4020.4</v>
      </c>
    </row>
    <row r="499" spans="1:7" ht="48" x14ac:dyDescent="0.2">
      <c r="A499" s="24"/>
      <c r="B499" s="28"/>
      <c r="C499" s="12" t="s">
        <v>475</v>
      </c>
      <c r="D499" s="26"/>
      <c r="E499" s="26"/>
      <c r="F499" s="26"/>
      <c r="G499" s="26"/>
    </row>
    <row r="500" spans="1:7" x14ac:dyDescent="0.2">
      <c r="A500" s="24"/>
      <c r="B500" s="28"/>
      <c r="C500" s="11" t="s">
        <v>476</v>
      </c>
      <c r="D500" s="26">
        <v>0</v>
      </c>
      <c r="E500" s="26">
        <v>0</v>
      </c>
      <c r="F500" s="26" t="s">
        <v>2</v>
      </c>
      <c r="G500" s="26">
        <v>0</v>
      </c>
    </row>
    <row r="501" spans="1:7" ht="36" x14ac:dyDescent="0.2">
      <c r="A501" s="24"/>
      <c r="B501" s="28"/>
      <c r="C501" s="12" t="s">
        <v>477</v>
      </c>
      <c r="D501" s="26"/>
      <c r="E501" s="26"/>
      <c r="F501" s="26"/>
      <c r="G501" s="26"/>
    </row>
    <row r="502" spans="1:7" x14ac:dyDescent="0.2">
      <c r="A502" s="24"/>
      <c r="B502" s="28"/>
      <c r="C502" s="11" t="s">
        <v>478</v>
      </c>
      <c r="D502" s="26">
        <v>0</v>
      </c>
      <c r="E502" s="26">
        <v>0</v>
      </c>
      <c r="F502" s="26" t="s">
        <v>2</v>
      </c>
      <c r="G502" s="26">
        <v>0</v>
      </c>
    </row>
    <row r="503" spans="1:7" ht="36" x14ac:dyDescent="0.2">
      <c r="A503" s="24"/>
      <c r="B503" s="28"/>
      <c r="C503" s="12" t="s">
        <v>479</v>
      </c>
      <c r="D503" s="26"/>
      <c r="E503" s="26"/>
      <c r="F503" s="26"/>
      <c r="G503" s="26"/>
    </row>
    <row r="504" spans="1:7" x14ac:dyDescent="0.2">
      <c r="A504" s="24"/>
      <c r="B504" s="28"/>
      <c r="C504" s="11" t="s">
        <v>480</v>
      </c>
      <c r="D504" s="26">
        <v>0</v>
      </c>
      <c r="E504" s="26">
        <v>0</v>
      </c>
      <c r="F504" s="26" t="s">
        <v>2</v>
      </c>
      <c r="G504" s="26">
        <v>0</v>
      </c>
    </row>
    <row r="505" spans="1:7" ht="24" x14ac:dyDescent="0.2">
      <c r="A505" s="24"/>
      <c r="B505" s="28"/>
      <c r="C505" s="12" t="s">
        <v>481</v>
      </c>
      <c r="D505" s="26"/>
      <c r="E505" s="26"/>
      <c r="F505" s="26"/>
      <c r="G505" s="26"/>
    </row>
    <row r="506" spans="1:7" x14ac:dyDescent="0.2">
      <c r="A506" s="24"/>
      <c r="B506" s="28"/>
      <c r="C506" s="11" t="s">
        <v>482</v>
      </c>
      <c r="D506" s="26">
        <v>164</v>
      </c>
      <c r="E506" s="26">
        <v>163.84</v>
      </c>
      <c r="F506" s="26" t="s">
        <v>483</v>
      </c>
      <c r="G506" s="26">
        <v>163.84</v>
      </c>
    </row>
    <row r="507" spans="1:7" x14ac:dyDescent="0.2">
      <c r="A507" s="24"/>
      <c r="B507" s="28"/>
      <c r="C507" s="12" t="s">
        <v>398</v>
      </c>
      <c r="D507" s="26"/>
      <c r="E507" s="26"/>
      <c r="F507" s="26"/>
      <c r="G507" s="26"/>
    </row>
    <row r="508" spans="1:7" x14ac:dyDescent="0.2">
      <c r="A508" s="24"/>
      <c r="B508" s="28"/>
      <c r="C508" s="11" t="s">
        <v>484</v>
      </c>
      <c r="D508" s="26">
        <v>1168</v>
      </c>
      <c r="E508" s="26">
        <v>320.72000000000003</v>
      </c>
      <c r="F508" s="26" t="s">
        <v>1215</v>
      </c>
      <c r="G508" s="26">
        <v>320.72000000000003</v>
      </c>
    </row>
    <row r="509" spans="1:7" s="7" customFormat="1" ht="228" x14ac:dyDescent="0.2">
      <c r="A509" s="24"/>
      <c r="B509" s="28"/>
      <c r="C509" s="12" t="s">
        <v>485</v>
      </c>
      <c r="D509" s="26"/>
      <c r="E509" s="26"/>
      <c r="F509" s="26"/>
      <c r="G509" s="26"/>
    </row>
    <row r="510" spans="1:7" s="7" customFormat="1" x14ac:dyDescent="0.2">
      <c r="A510" s="24"/>
      <c r="B510" s="28"/>
      <c r="C510" s="10" t="s">
        <v>43</v>
      </c>
      <c r="D510" s="27">
        <f>D512+D520+D530+D532+D534+D536+D538+D540+D542+D544+D546+D548+D550+D552+D554</f>
        <v>151514.70000000001</v>
      </c>
      <c r="E510" s="27">
        <f>E512+E520+E530+E532+E534+E536+E538+E540+E542+E544+E546+E548+E550+E552+E554</f>
        <v>151514.06</v>
      </c>
      <c r="F510" s="27" t="s">
        <v>845</v>
      </c>
      <c r="G510" s="27">
        <f>G512+G520+G530+G532+G534+G536+G538+G540+G542+G544+G546+G548+G550+G552+G554</f>
        <v>151514.06</v>
      </c>
    </row>
    <row r="511" spans="1:7" s="7" customFormat="1" ht="48" x14ac:dyDescent="0.2">
      <c r="A511" s="24"/>
      <c r="B511" s="28"/>
      <c r="C511" s="10" t="s">
        <v>486</v>
      </c>
      <c r="D511" s="27"/>
      <c r="E511" s="27"/>
      <c r="F511" s="27"/>
      <c r="G511" s="27"/>
    </row>
    <row r="512" spans="1:7" x14ac:dyDescent="0.2">
      <c r="A512" s="24"/>
      <c r="B512" s="28"/>
      <c r="C512" s="12" t="s">
        <v>3</v>
      </c>
      <c r="D512" s="26">
        <f>D514+D516+D518</f>
        <v>7084</v>
      </c>
      <c r="E512" s="26">
        <f>E514+E516+E518</f>
        <v>7084</v>
      </c>
      <c r="F512" s="26" t="s">
        <v>342</v>
      </c>
      <c r="G512" s="26">
        <f>G514+G516+G518</f>
        <v>7084</v>
      </c>
    </row>
    <row r="513" spans="1:7" ht="72" x14ac:dyDescent="0.2">
      <c r="A513" s="24"/>
      <c r="B513" s="28"/>
      <c r="C513" s="12" t="s">
        <v>487</v>
      </c>
      <c r="D513" s="26"/>
      <c r="E513" s="26"/>
      <c r="F513" s="26"/>
      <c r="G513" s="26"/>
    </row>
    <row r="514" spans="1:7" x14ac:dyDescent="0.2">
      <c r="A514" s="24"/>
      <c r="B514" s="28"/>
      <c r="C514" s="13" t="s">
        <v>488</v>
      </c>
      <c r="D514" s="26">
        <v>6143</v>
      </c>
      <c r="E514" s="26">
        <v>6143</v>
      </c>
      <c r="F514" s="26" t="s">
        <v>342</v>
      </c>
      <c r="G514" s="26">
        <v>6143</v>
      </c>
    </row>
    <row r="515" spans="1:7" ht="24" x14ac:dyDescent="0.2">
      <c r="A515" s="24"/>
      <c r="B515" s="28"/>
      <c r="C515" s="12" t="s">
        <v>489</v>
      </c>
      <c r="D515" s="26"/>
      <c r="E515" s="26"/>
      <c r="F515" s="26"/>
      <c r="G515" s="26"/>
    </row>
    <row r="516" spans="1:7" x14ac:dyDescent="0.2">
      <c r="A516" s="24"/>
      <c r="B516" s="28"/>
      <c r="C516" s="13" t="s">
        <v>490</v>
      </c>
      <c r="D516" s="26">
        <v>886.9</v>
      </c>
      <c r="E516" s="26">
        <v>886.9</v>
      </c>
      <c r="F516" s="26" t="s">
        <v>342</v>
      </c>
      <c r="G516" s="26">
        <v>886.9</v>
      </c>
    </row>
    <row r="517" spans="1:7" x14ac:dyDescent="0.2">
      <c r="A517" s="24"/>
      <c r="B517" s="28"/>
      <c r="C517" s="12" t="s">
        <v>491</v>
      </c>
      <c r="D517" s="26"/>
      <c r="E517" s="26"/>
      <c r="F517" s="26"/>
      <c r="G517" s="26"/>
    </row>
    <row r="518" spans="1:7" x14ac:dyDescent="0.2">
      <c r="A518" s="24"/>
      <c r="B518" s="28"/>
      <c r="C518" s="13" t="s">
        <v>492</v>
      </c>
      <c r="D518" s="26">
        <v>54.1</v>
      </c>
      <c r="E518" s="26">
        <v>54.1</v>
      </c>
      <c r="F518" s="26" t="s">
        <v>342</v>
      </c>
      <c r="G518" s="26">
        <v>54.1</v>
      </c>
    </row>
    <row r="519" spans="1:7" x14ac:dyDescent="0.2">
      <c r="A519" s="24"/>
      <c r="B519" s="28"/>
      <c r="C519" s="12" t="s">
        <v>493</v>
      </c>
      <c r="D519" s="26"/>
      <c r="E519" s="26"/>
      <c r="F519" s="26"/>
      <c r="G519" s="26"/>
    </row>
    <row r="520" spans="1:7" x14ac:dyDescent="0.2">
      <c r="A520" s="24"/>
      <c r="B520" s="28"/>
      <c r="C520" s="12" t="s">
        <v>6</v>
      </c>
      <c r="D520" s="26">
        <f>D522+D524+D526+D528</f>
        <v>67502</v>
      </c>
      <c r="E520" s="26">
        <f>E522+E524+E526+E528</f>
        <v>67501.649999999994</v>
      </c>
      <c r="F520" s="26" t="s">
        <v>342</v>
      </c>
      <c r="G520" s="26">
        <f>G522+G524+G526+G528</f>
        <v>67501.649999999994</v>
      </c>
    </row>
    <row r="521" spans="1:7" ht="60" x14ac:dyDescent="0.2">
      <c r="A521" s="24"/>
      <c r="B521" s="28"/>
      <c r="C521" s="12" t="s">
        <v>494</v>
      </c>
      <c r="D521" s="26"/>
      <c r="E521" s="26"/>
      <c r="F521" s="26"/>
      <c r="G521" s="26"/>
    </row>
    <row r="522" spans="1:7" x14ac:dyDescent="0.2">
      <c r="A522" s="24"/>
      <c r="B522" s="28"/>
      <c r="C522" s="13" t="s">
        <v>495</v>
      </c>
      <c r="D522" s="26">
        <v>33353</v>
      </c>
      <c r="E522" s="26">
        <v>33353</v>
      </c>
      <c r="F522" s="26" t="s">
        <v>342</v>
      </c>
      <c r="G522" s="26">
        <v>33353</v>
      </c>
    </row>
    <row r="523" spans="1:7" ht="24" x14ac:dyDescent="0.2">
      <c r="A523" s="24"/>
      <c r="B523" s="28"/>
      <c r="C523" s="12" t="s">
        <v>489</v>
      </c>
      <c r="D523" s="26"/>
      <c r="E523" s="26"/>
      <c r="F523" s="26"/>
      <c r="G523" s="26"/>
    </row>
    <row r="524" spans="1:7" x14ac:dyDescent="0.2">
      <c r="A524" s="24"/>
      <c r="B524" s="28"/>
      <c r="C524" s="13" t="s">
        <v>496</v>
      </c>
      <c r="D524" s="26">
        <v>14364</v>
      </c>
      <c r="E524" s="26">
        <v>14364</v>
      </c>
      <c r="F524" s="26" t="s">
        <v>342</v>
      </c>
      <c r="G524" s="26">
        <v>14364</v>
      </c>
    </row>
    <row r="525" spans="1:7" x14ac:dyDescent="0.2">
      <c r="A525" s="24"/>
      <c r="B525" s="28"/>
      <c r="C525" s="12" t="s">
        <v>497</v>
      </c>
      <c r="D525" s="26"/>
      <c r="E525" s="26"/>
      <c r="F525" s="26"/>
      <c r="G525" s="26"/>
    </row>
    <row r="526" spans="1:7" x14ac:dyDescent="0.2">
      <c r="A526" s="24"/>
      <c r="B526" s="28"/>
      <c r="C526" s="13" t="s">
        <v>498</v>
      </c>
      <c r="D526" s="26">
        <v>18203</v>
      </c>
      <c r="E526" s="26">
        <v>18203</v>
      </c>
      <c r="F526" s="26" t="s">
        <v>342</v>
      </c>
      <c r="G526" s="26">
        <v>18203</v>
      </c>
    </row>
    <row r="527" spans="1:7" x14ac:dyDescent="0.2">
      <c r="A527" s="24"/>
      <c r="B527" s="28"/>
      <c r="C527" s="12" t="s">
        <v>493</v>
      </c>
      <c r="D527" s="26"/>
      <c r="E527" s="26"/>
      <c r="F527" s="26"/>
      <c r="G527" s="26"/>
    </row>
    <row r="528" spans="1:7" x14ac:dyDescent="0.2">
      <c r="A528" s="24"/>
      <c r="B528" s="28"/>
      <c r="C528" s="13" t="s">
        <v>499</v>
      </c>
      <c r="D528" s="26">
        <f>206.2+1375.8</f>
        <v>1582</v>
      </c>
      <c r="E528" s="26">
        <f>1375.45+206.2</f>
        <v>1581.65</v>
      </c>
      <c r="F528" s="26" t="s">
        <v>342</v>
      </c>
      <c r="G528" s="26">
        <f>1375.45+206.2</f>
        <v>1581.65</v>
      </c>
    </row>
    <row r="529" spans="1:7" ht="72" x14ac:dyDescent="0.2">
      <c r="A529" s="24"/>
      <c r="B529" s="28"/>
      <c r="C529" s="12" t="s">
        <v>500</v>
      </c>
      <c r="D529" s="26"/>
      <c r="E529" s="26"/>
      <c r="F529" s="26"/>
      <c r="G529" s="26"/>
    </row>
    <row r="530" spans="1:7" x14ac:dyDescent="0.2">
      <c r="A530" s="24"/>
      <c r="B530" s="28"/>
      <c r="C530" s="12" t="s">
        <v>31</v>
      </c>
      <c r="D530" s="26">
        <v>1108</v>
      </c>
      <c r="E530" s="26">
        <v>1108</v>
      </c>
      <c r="F530" s="26" t="s">
        <v>342</v>
      </c>
      <c r="G530" s="26">
        <v>1108</v>
      </c>
    </row>
    <row r="531" spans="1:7" ht="72" x14ac:dyDescent="0.2">
      <c r="A531" s="24"/>
      <c r="B531" s="28"/>
      <c r="C531" s="12" t="s">
        <v>501</v>
      </c>
      <c r="D531" s="26"/>
      <c r="E531" s="26"/>
      <c r="F531" s="26"/>
      <c r="G531" s="26"/>
    </row>
    <row r="532" spans="1:7" x14ac:dyDescent="0.2">
      <c r="A532" s="24"/>
      <c r="B532" s="28"/>
      <c r="C532" s="12" t="s">
        <v>33</v>
      </c>
      <c r="D532" s="26">
        <v>112</v>
      </c>
      <c r="E532" s="26">
        <v>112</v>
      </c>
      <c r="F532" s="26" t="s">
        <v>342</v>
      </c>
      <c r="G532" s="26">
        <v>112</v>
      </c>
    </row>
    <row r="533" spans="1:7" ht="36" x14ac:dyDescent="0.2">
      <c r="A533" s="24"/>
      <c r="B533" s="28"/>
      <c r="C533" s="12" t="s">
        <v>502</v>
      </c>
      <c r="D533" s="26"/>
      <c r="E533" s="26"/>
      <c r="F533" s="26"/>
      <c r="G533" s="26"/>
    </row>
    <row r="534" spans="1:7" x14ac:dyDescent="0.2">
      <c r="A534" s="24"/>
      <c r="B534" s="28"/>
      <c r="C534" s="12" t="s">
        <v>35</v>
      </c>
      <c r="D534" s="26">
        <v>0</v>
      </c>
      <c r="E534" s="26">
        <v>0</v>
      </c>
      <c r="F534" s="26" t="s">
        <v>2</v>
      </c>
      <c r="G534" s="26">
        <v>0</v>
      </c>
    </row>
    <row r="535" spans="1:7" ht="48" x14ac:dyDescent="0.2">
      <c r="A535" s="24"/>
      <c r="B535" s="28"/>
      <c r="C535" s="12" t="s">
        <v>503</v>
      </c>
      <c r="D535" s="26"/>
      <c r="E535" s="26"/>
      <c r="F535" s="26"/>
      <c r="G535" s="26"/>
    </row>
    <row r="536" spans="1:7" x14ac:dyDescent="0.2">
      <c r="A536" s="24"/>
      <c r="B536" s="28"/>
      <c r="C536" s="12" t="s">
        <v>37</v>
      </c>
      <c r="D536" s="26">
        <v>332.8</v>
      </c>
      <c r="E536" s="26">
        <v>332.8</v>
      </c>
      <c r="F536" s="26" t="s">
        <v>342</v>
      </c>
      <c r="G536" s="26">
        <v>332.8</v>
      </c>
    </row>
    <row r="537" spans="1:7" ht="48" x14ac:dyDescent="0.2">
      <c r="A537" s="24"/>
      <c r="B537" s="28"/>
      <c r="C537" s="12" t="s">
        <v>504</v>
      </c>
      <c r="D537" s="26"/>
      <c r="E537" s="26"/>
      <c r="F537" s="26"/>
      <c r="G537" s="26"/>
    </row>
    <row r="538" spans="1:7" x14ac:dyDescent="0.2">
      <c r="A538" s="24"/>
      <c r="B538" s="28"/>
      <c r="C538" s="12" t="s">
        <v>9</v>
      </c>
      <c r="D538" s="26">
        <v>161.4</v>
      </c>
      <c r="E538" s="26">
        <v>161.10999999999999</v>
      </c>
      <c r="F538" s="26" t="s">
        <v>845</v>
      </c>
      <c r="G538" s="26">
        <v>161.10999999999999</v>
      </c>
    </row>
    <row r="539" spans="1:7" ht="60" x14ac:dyDescent="0.2">
      <c r="A539" s="24"/>
      <c r="B539" s="28"/>
      <c r="C539" s="12" t="s">
        <v>505</v>
      </c>
      <c r="D539" s="26"/>
      <c r="E539" s="26"/>
      <c r="F539" s="26"/>
      <c r="G539" s="26"/>
    </row>
    <row r="540" spans="1:7" x14ac:dyDescent="0.2">
      <c r="A540" s="24"/>
      <c r="B540" s="28"/>
      <c r="C540" s="12" t="s">
        <v>23</v>
      </c>
      <c r="D540" s="26">
        <v>0</v>
      </c>
      <c r="E540" s="26">
        <v>0</v>
      </c>
      <c r="F540" s="26" t="s">
        <v>2</v>
      </c>
      <c r="G540" s="26">
        <v>0</v>
      </c>
    </row>
    <row r="541" spans="1:7" ht="36" x14ac:dyDescent="0.2">
      <c r="A541" s="24"/>
      <c r="B541" s="28"/>
      <c r="C541" s="12" t="s">
        <v>506</v>
      </c>
      <c r="D541" s="26"/>
      <c r="E541" s="26"/>
      <c r="F541" s="26"/>
      <c r="G541" s="26"/>
    </row>
    <row r="542" spans="1:7" x14ac:dyDescent="0.2">
      <c r="A542" s="24"/>
      <c r="B542" s="28"/>
      <c r="C542" s="12" t="s">
        <v>283</v>
      </c>
      <c r="D542" s="26">
        <v>69827.3</v>
      </c>
      <c r="E542" s="26">
        <v>69827.3</v>
      </c>
      <c r="F542" s="26" t="s">
        <v>342</v>
      </c>
      <c r="G542" s="26">
        <v>69827.3</v>
      </c>
    </row>
    <row r="543" spans="1:7" ht="84" x14ac:dyDescent="0.2">
      <c r="A543" s="24"/>
      <c r="B543" s="28"/>
      <c r="C543" s="12" t="s">
        <v>507</v>
      </c>
      <c r="D543" s="26"/>
      <c r="E543" s="26"/>
      <c r="F543" s="26"/>
      <c r="G543" s="26"/>
    </row>
    <row r="544" spans="1:7" x14ac:dyDescent="0.2">
      <c r="A544" s="24"/>
      <c r="B544" s="28"/>
      <c r="C544" s="12" t="s">
        <v>286</v>
      </c>
      <c r="D544" s="26">
        <v>279.5</v>
      </c>
      <c r="E544" s="26">
        <v>279.5</v>
      </c>
      <c r="F544" s="26" t="s">
        <v>342</v>
      </c>
      <c r="G544" s="26">
        <v>279.5</v>
      </c>
    </row>
    <row r="545" spans="1:7" ht="60" x14ac:dyDescent="0.2">
      <c r="A545" s="24"/>
      <c r="B545" s="28"/>
      <c r="C545" s="12" t="s">
        <v>508</v>
      </c>
      <c r="D545" s="26"/>
      <c r="E545" s="26"/>
      <c r="F545" s="26"/>
      <c r="G545" s="26"/>
    </row>
    <row r="546" spans="1:7" x14ac:dyDescent="0.2">
      <c r="A546" s="24"/>
      <c r="B546" s="28"/>
      <c r="C546" s="12" t="s">
        <v>289</v>
      </c>
      <c r="D546" s="26">
        <v>2016.7</v>
      </c>
      <c r="E546" s="26">
        <v>2016.7</v>
      </c>
      <c r="F546" s="26" t="s">
        <v>342</v>
      </c>
      <c r="G546" s="26">
        <v>2016.7</v>
      </c>
    </row>
    <row r="547" spans="1:7" ht="60" x14ac:dyDescent="0.2">
      <c r="A547" s="24"/>
      <c r="B547" s="28"/>
      <c r="C547" s="12" t="s">
        <v>509</v>
      </c>
      <c r="D547" s="26"/>
      <c r="E547" s="26"/>
      <c r="F547" s="26"/>
      <c r="G547" s="26"/>
    </row>
    <row r="548" spans="1:7" x14ac:dyDescent="0.2">
      <c r="A548" s="24"/>
      <c r="B548" s="28"/>
      <c r="C548" s="12" t="s">
        <v>292</v>
      </c>
      <c r="D548" s="26">
        <v>0</v>
      </c>
      <c r="E548" s="26">
        <v>0</v>
      </c>
      <c r="F548" s="26" t="s">
        <v>2</v>
      </c>
      <c r="G548" s="26">
        <v>0</v>
      </c>
    </row>
    <row r="549" spans="1:7" ht="60" x14ac:dyDescent="0.2">
      <c r="A549" s="24"/>
      <c r="B549" s="28"/>
      <c r="C549" s="12" t="s">
        <v>510</v>
      </c>
      <c r="D549" s="26"/>
      <c r="E549" s="26"/>
      <c r="F549" s="26"/>
      <c r="G549" s="26"/>
    </row>
    <row r="550" spans="1:7" x14ac:dyDescent="0.2">
      <c r="A550" s="24"/>
      <c r="B550" s="28"/>
      <c r="C550" s="12" t="s">
        <v>419</v>
      </c>
      <c r="D550" s="26">
        <v>0</v>
      </c>
      <c r="E550" s="26">
        <v>0</v>
      </c>
      <c r="F550" s="26" t="s">
        <v>2</v>
      </c>
      <c r="G550" s="26">
        <v>0</v>
      </c>
    </row>
    <row r="551" spans="1:7" ht="60" x14ac:dyDescent="0.2">
      <c r="A551" s="24"/>
      <c r="B551" s="28"/>
      <c r="C551" s="12" t="s">
        <v>511</v>
      </c>
      <c r="D551" s="26"/>
      <c r="E551" s="26"/>
      <c r="F551" s="26"/>
      <c r="G551" s="26"/>
    </row>
    <row r="552" spans="1:7" x14ac:dyDescent="0.2">
      <c r="A552" s="24"/>
      <c r="B552" s="28"/>
      <c r="C552" s="12" t="s">
        <v>421</v>
      </c>
      <c r="D552" s="26">
        <f>2613.2+391.8</f>
        <v>3005</v>
      </c>
      <c r="E552" s="26">
        <f>2613.2+391.8</f>
        <v>3005</v>
      </c>
      <c r="F552" s="26" t="s">
        <v>342</v>
      </c>
      <c r="G552" s="26">
        <f>2613.2+391.8</f>
        <v>3005</v>
      </c>
    </row>
    <row r="553" spans="1:7" ht="72" x14ac:dyDescent="0.2">
      <c r="A553" s="24"/>
      <c r="B553" s="28"/>
      <c r="C553" s="12" t="s">
        <v>500</v>
      </c>
      <c r="D553" s="26"/>
      <c r="E553" s="26"/>
      <c r="F553" s="26"/>
      <c r="G553" s="26"/>
    </row>
    <row r="554" spans="1:7" x14ac:dyDescent="0.2">
      <c r="A554" s="24"/>
      <c r="B554" s="28"/>
      <c r="C554" s="12" t="s">
        <v>395</v>
      </c>
      <c r="D554" s="26">
        <v>86</v>
      </c>
      <c r="E554" s="26">
        <v>86</v>
      </c>
      <c r="F554" s="26" t="s">
        <v>342</v>
      </c>
      <c r="G554" s="26">
        <v>86</v>
      </c>
    </row>
    <row r="555" spans="1:7" ht="48" x14ac:dyDescent="0.2">
      <c r="A555" s="24"/>
      <c r="B555" s="28"/>
      <c r="C555" s="12" t="s">
        <v>512</v>
      </c>
      <c r="D555" s="26"/>
      <c r="E555" s="26"/>
      <c r="F555" s="26"/>
      <c r="G555" s="26"/>
    </row>
    <row r="556" spans="1:7" x14ac:dyDescent="0.2">
      <c r="A556" s="24"/>
      <c r="B556" s="28"/>
      <c r="C556" s="10" t="s">
        <v>50</v>
      </c>
      <c r="D556" s="27">
        <f>D558+D564+D570+D576+D578</f>
        <v>56910.400000000001</v>
      </c>
      <c r="E556" s="27">
        <f>E558+E564+E570+E576+E578</f>
        <v>56688.259999999995</v>
      </c>
      <c r="F556" s="27" t="s">
        <v>514</v>
      </c>
      <c r="G556" s="27">
        <f>G558+G564+G570+G576+G578</f>
        <v>56688.259999999995</v>
      </c>
    </row>
    <row r="557" spans="1:7" x14ac:dyDescent="0.2">
      <c r="A557" s="24"/>
      <c r="B557" s="28"/>
      <c r="C557" s="10" t="s">
        <v>513</v>
      </c>
      <c r="D557" s="27"/>
      <c r="E557" s="27"/>
      <c r="F557" s="27"/>
      <c r="G557" s="27"/>
    </row>
    <row r="558" spans="1:7" x14ac:dyDescent="0.2">
      <c r="A558" s="24"/>
      <c r="B558" s="28"/>
      <c r="C558" s="12" t="s">
        <v>3</v>
      </c>
      <c r="D558" s="26">
        <f>D560+D562</f>
        <v>25082.1</v>
      </c>
      <c r="E558" s="26">
        <f>E560+E562</f>
        <v>24950.17</v>
      </c>
      <c r="F558" s="26" t="s">
        <v>516</v>
      </c>
      <c r="G558" s="26">
        <f>G560+G562</f>
        <v>24950.17</v>
      </c>
    </row>
    <row r="559" spans="1:7" ht="96" x14ac:dyDescent="0.2">
      <c r="A559" s="24"/>
      <c r="B559" s="28"/>
      <c r="C559" s="12" t="s">
        <v>515</v>
      </c>
      <c r="D559" s="26"/>
      <c r="E559" s="26"/>
      <c r="F559" s="26"/>
      <c r="G559" s="26"/>
    </row>
    <row r="560" spans="1:7" x14ac:dyDescent="0.2">
      <c r="A560" s="24"/>
      <c r="B560" s="28"/>
      <c r="C560" s="13" t="s">
        <v>488</v>
      </c>
      <c r="D560" s="26">
        <v>22201.8</v>
      </c>
      <c r="E560" s="26">
        <v>22201.8</v>
      </c>
      <c r="F560" s="26" t="s">
        <v>342</v>
      </c>
      <c r="G560" s="26">
        <v>22201.8</v>
      </c>
    </row>
    <row r="561" spans="1:8" ht="24" x14ac:dyDescent="0.2">
      <c r="A561" s="24"/>
      <c r="B561" s="28"/>
      <c r="C561" s="12" t="s">
        <v>517</v>
      </c>
      <c r="D561" s="26"/>
      <c r="E561" s="26"/>
      <c r="F561" s="26"/>
      <c r="G561" s="26"/>
    </row>
    <row r="562" spans="1:8" x14ac:dyDescent="0.2">
      <c r="A562" s="24"/>
      <c r="B562" s="28"/>
      <c r="C562" s="13" t="s">
        <v>490</v>
      </c>
      <c r="D562" s="26">
        <v>2880.3</v>
      </c>
      <c r="E562" s="26">
        <v>2748.37</v>
      </c>
      <c r="F562" s="26" t="s">
        <v>519</v>
      </c>
      <c r="G562" s="26">
        <v>2748.37</v>
      </c>
    </row>
    <row r="563" spans="1:8" ht="24" x14ac:dyDescent="0.2">
      <c r="A563" s="24"/>
      <c r="B563" s="28"/>
      <c r="C563" s="12" t="s">
        <v>518</v>
      </c>
      <c r="D563" s="26"/>
      <c r="E563" s="26"/>
      <c r="F563" s="26"/>
      <c r="G563" s="26"/>
      <c r="H563" s="23"/>
    </row>
    <row r="564" spans="1:8" x14ac:dyDescent="0.2">
      <c r="A564" s="24"/>
      <c r="B564" s="28"/>
      <c r="C564" s="12" t="s">
        <v>9</v>
      </c>
      <c r="D564" s="26">
        <f>D566+D568</f>
        <v>14731</v>
      </c>
      <c r="E564" s="26">
        <f>E566+E568</f>
        <v>14646.73</v>
      </c>
      <c r="F564" s="26" t="s">
        <v>521</v>
      </c>
      <c r="G564" s="26">
        <f>G566+G568</f>
        <v>14646.73</v>
      </c>
      <c r="H564" s="23"/>
    </row>
    <row r="565" spans="1:8" ht="48" x14ac:dyDescent="0.2">
      <c r="A565" s="24"/>
      <c r="B565" s="28"/>
      <c r="C565" s="12" t="s">
        <v>520</v>
      </c>
      <c r="D565" s="26"/>
      <c r="E565" s="26"/>
      <c r="F565" s="26"/>
      <c r="G565" s="26"/>
      <c r="H565" s="23"/>
    </row>
    <row r="566" spans="1:8" x14ac:dyDescent="0.2">
      <c r="A566" s="24"/>
      <c r="B566" s="28"/>
      <c r="C566" s="13" t="s">
        <v>522</v>
      </c>
      <c r="D566" s="26">
        <v>11197.9</v>
      </c>
      <c r="E566" s="26">
        <v>11197.9</v>
      </c>
      <c r="F566" s="26" t="s">
        <v>342</v>
      </c>
      <c r="G566" s="26">
        <v>11197.9</v>
      </c>
      <c r="H566" s="23"/>
    </row>
    <row r="567" spans="1:8" ht="24" x14ac:dyDescent="0.2">
      <c r="A567" s="24"/>
      <c r="B567" s="28"/>
      <c r="C567" s="12" t="s">
        <v>517</v>
      </c>
      <c r="D567" s="26"/>
      <c r="E567" s="26"/>
      <c r="F567" s="26"/>
      <c r="G567" s="26"/>
      <c r="H567" s="23"/>
    </row>
    <row r="568" spans="1:8" x14ac:dyDescent="0.2">
      <c r="A568" s="24"/>
      <c r="B568" s="28"/>
      <c r="C568" s="13" t="s">
        <v>523</v>
      </c>
      <c r="D568" s="26">
        <v>3533.1</v>
      </c>
      <c r="E568" s="26">
        <v>3448.8300000000004</v>
      </c>
      <c r="F568" s="26" t="s">
        <v>525</v>
      </c>
      <c r="G568" s="26">
        <v>3448.8300000000004</v>
      </c>
      <c r="H568" s="23"/>
    </row>
    <row r="569" spans="1:8" ht="24" x14ac:dyDescent="0.2">
      <c r="A569" s="24"/>
      <c r="B569" s="28"/>
      <c r="C569" s="12" t="s">
        <v>524</v>
      </c>
      <c r="D569" s="26"/>
      <c r="E569" s="26"/>
      <c r="F569" s="26"/>
      <c r="G569" s="26"/>
      <c r="H569" s="23"/>
    </row>
    <row r="570" spans="1:8" x14ac:dyDescent="0.2">
      <c r="A570" s="24"/>
      <c r="B570" s="28"/>
      <c r="C570" s="12" t="s">
        <v>23</v>
      </c>
      <c r="D570" s="26">
        <f>D572+D574</f>
        <v>8564.2000000000007</v>
      </c>
      <c r="E570" s="26">
        <f>E572+E574</f>
        <v>8563.77</v>
      </c>
      <c r="F570" s="26" t="s">
        <v>372</v>
      </c>
      <c r="G570" s="26">
        <f>G572+G574</f>
        <v>8563.77</v>
      </c>
      <c r="H570" s="23"/>
    </row>
    <row r="571" spans="1:8" ht="24" x14ac:dyDescent="0.2">
      <c r="A571" s="24"/>
      <c r="B571" s="28"/>
      <c r="C571" s="12" t="s">
        <v>526</v>
      </c>
      <c r="D571" s="26"/>
      <c r="E571" s="26"/>
      <c r="F571" s="26"/>
      <c r="G571" s="26"/>
      <c r="H571" s="23"/>
    </row>
    <row r="572" spans="1:8" x14ac:dyDescent="0.2">
      <c r="A572" s="24"/>
      <c r="B572" s="28"/>
      <c r="C572" s="13" t="s">
        <v>358</v>
      </c>
      <c r="D572" s="26">
        <v>8060.8</v>
      </c>
      <c r="E572" s="26">
        <v>8060.8</v>
      </c>
      <c r="F572" s="26" t="s">
        <v>342</v>
      </c>
      <c r="G572" s="26">
        <v>8060.8</v>
      </c>
      <c r="H572" s="23"/>
    </row>
    <row r="573" spans="1:8" ht="48" x14ac:dyDescent="0.2">
      <c r="A573" s="24"/>
      <c r="B573" s="28"/>
      <c r="C573" s="12" t="s">
        <v>527</v>
      </c>
      <c r="D573" s="26"/>
      <c r="E573" s="26"/>
      <c r="F573" s="26"/>
      <c r="G573" s="26"/>
      <c r="H573" s="23"/>
    </row>
    <row r="574" spans="1:8" x14ac:dyDescent="0.2">
      <c r="A574" s="24"/>
      <c r="B574" s="28"/>
      <c r="C574" s="13" t="s">
        <v>360</v>
      </c>
      <c r="D574" s="26">
        <v>503.4</v>
      </c>
      <c r="E574" s="26">
        <v>502.96999999999997</v>
      </c>
      <c r="F574" s="26" t="s">
        <v>529</v>
      </c>
      <c r="G574" s="26">
        <v>502.96999999999997</v>
      </c>
      <c r="H574" s="23"/>
    </row>
    <row r="575" spans="1:8" ht="24" x14ac:dyDescent="0.2">
      <c r="A575" s="24"/>
      <c r="B575" s="28"/>
      <c r="C575" s="12" t="s">
        <v>528</v>
      </c>
      <c r="D575" s="26"/>
      <c r="E575" s="26"/>
      <c r="F575" s="26"/>
      <c r="G575" s="26"/>
      <c r="H575" s="23"/>
    </row>
    <row r="576" spans="1:8" x14ac:dyDescent="0.2">
      <c r="A576" s="24"/>
      <c r="B576" s="28"/>
      <c r="C576" s="12" t="s">
        <v>283</v>
      </c>
      <c r="D576" s="26">
        <v>7920.2</v>
      </c>
      <c r="E576" s="26">
        <v>7920.2</v>
      </c>
      <c r="F576" s="26" t="s">
        <v>342</v>
      </c>
      <c r="G576" s="26">
        <v>7920.2</v>
      </c>
      <c r="H576" s="23"/>
    </row>
    <row r="577" spans="1:8" ht="24" x14ac:dyDescent="0.2">
      <c r="A577" s="24"/>
      <c r="B577" s="28"/>
      <c r="C577" s="12" t="s">
        <v>530</v>
      </c>
      <c r="D577" s="26"/>
      <c r="E577" s="26"/>
      <c r="F577" s="26"/>
      <c r="G577" s="26"/>
      <c r="H577" s="23"/>
    </row>
    <row r="578" spans="1:8" x14ac:dyDescent="0.2">
      <c r="A578" s="24"/>
      <c r="B578" s="28"/>
      <c r="C578" s="12" t="s">
        <v>286</v>
      </c>
      <c r="D578" s="26">
        <v>612.9</v>
      </c>
      <c r="E578" s="26">
        <v>607.39</v>
      </c>
      <c r="F578" s="26" t="s">
        <v>532</v>
      </c>
      <c r="G578" s="26">
        <v>607.39</v>
      </c>
    </row>
    <row r="579" spans="1:8" x14ac:dyDescent="0.2">
      <c r="A579" s="24"/>
      <c r="B579" s="28"/>
      <c r="C579" s="12" t="s">
        <v>531</v>
      </c>
      <c r="D579" s="26"/>
      <c r="E579" s="26"/>
      <c r="F579" s="26"/>
      <c r="G579" s="26"/>
      <c r="H579" s="23"/>
    </row>
    <row r="580" spans="1:8" ht="24" x14ac:dyDescent="0.2">
      <c r="A580" s="24"/>
      <c r="B580" s="28"/>
      <c r="C580" s="4" t="s">
        <v>62</v>
      </c>
      <c r="D580" s="6">
        <f>D338+D408+D510+D556</f>
        <v>1540458.9999999998</v>
      </c>
      <c r="E580" s="6">
        <f>E338+E408+E510+E556</f>
        <v>1529299.6300000001</v>
      </c>
      <c r="F580" s="20" t="s">
        <v>534</v>
      </c>
      <c r="G580" s="6">
        <f>G338+G408+G510+G556</f>
        <v>1529389.6300000001</v>
      </c>
      <c r="H580" s="23"/>
    </row>
    <row r="581" spans="1:8" s="7" customFormat="1" x14ac:dyDescent="0.2">
      <c r="A581" s="24">
        <v>5</v>
      </c>
      <c r="B581" s="28" t="s">
        <v>781</v>
      </c>
      <c r="C581" s="10" t="s">
        <v>0</v>
      </c>
      <c r="D581" s="27">
        <f>D583+D585+D587+D589+D591+D593+D595+D597+D599+D601+D603+D605+D617+D619+D621+D623+D625+D627+D629+D631+D633+D635+D637+D639+D641+D643+D645</f>
        <v>39456.9</v>
      </c>
      <c r="E581" s="27">
        <v>39455.53</v>
      </c>
      <c r="F581" s="27" t="s">
        <v>537</v>
      </c>
      <c r="G581" s="27">
        <v>39455.53</v>
      </c>
    </row>
    <row r="582" spans="1:8" s="7" customFormat="1" ht="48" x14ac:dyDescent="0.2">
      <c r="A582" s="24"/>
      <c r="B582" s="28"/>
      <c r="C582" s="10" t="s">
        <v>536</v>
      </c>
      <c r="D582" s="27"/>
      <c r="E582" s="27"/>
      <c r="F582" s="27"/>
      <c r="G582" s="27"/>
      <c r="H582" s="23"/>
    </row>
    <row r="583" spans="1:8" s="7" customFormat="1" x14ac:dyDescent="0.2">
      <c r="A583" s="24"/>
      <c r="B583" s="28"/>
      <c r="C583" s="11" t="s">
        <v>3</v>
      </c>
      <c r="D583" s="26">
        <v>109.7</v>
      </c>
      <c r="E583" s="26">
        <v>109.7</v>
      </c>
      <c r="F583" s="26" t="s">
        <v>539</v>
      </c>
      <c r="G583" s="26">
        <v>109.7</v>
      </c>
    </row>
    <row r="584" spans="1:8" s="7" customFormat="1" ht="48" x14ac:dyDescent="0.2">
      <c r="A584" s="24"/>
      <c r="B584" s="28"/>
      <c r="C584" s="12" t="s">
        <v>538</v>
      </c>
      <c r="D584" s="26"/>
      <c r="E584" s="26"/>
      <c r="F584" s="26"/>
      <c r="G584" s="26"/>
      <c r="H584" s="23"/>
    </row>
    <row r="585" spans="1:8" s="7" customFormat="1" x14ac:dyDescent="0.2">
      <c r="A585" s="24"/>
      <c r="B585" s="28"/>
      <c r="C585" s="11" t="s">
        <v>6</v>
      </c>
      <c r="D585" s="26">
        <v>3958.9</v>
      </c>
      <c r="E585" s="26">
        <v>3958.9</v>
      </c>
      <c r="F585" s="26" t="s">
        <v>539</v>
      </c>
      <c r="G585" s="26">
        <v>3958.9</v>
      </c>
    </row>
    <row r="586" spans="1:8" ht="60" x14ac:dyDescent="0.2">
      <c r="A586" s="24"/>
      <c r="B586" s="28"/>
      <c r="C586" s="12" t="s">
        <v>540</v>
      </c>
      <c r="D586" s="26"/>
      <c r="E586" s="26"/>
      <c r="F586" s="26"/>
      <c r="G586" s="26"/>
      <c r="H586" s="23"/>
    </row>
    <row r="587" spans="1:8" x14ac:dyDescent="0.2">
      <c r="A587" s="24"/>
      <c r="B587" s="28"/>
      <c r="C587" s="11" t="s">
        <v>31</v>
      </c>
      <c r="D587" s="26">
        <v>135.30000000000001</v>
      </c>
      <c r="E587" s="26">
        <v>135.30000000000001</v>
      </c>
      <c r="F587" s="26" t="s">
        <v>539</v>
      </c>
      <c r="G587" s="26">
        <v>135.30000000000001</v>
      </c>
    </row>
    <row r="588" spans="1:8" ht="48" x14ac:dyDescent="0.2">
      <c r="A588" s="24"/>
      <c r="B588" s="28"/>
      <c r="C588" s="12" t="s">
        <v>541</v>
      </c>
      <c r="D588" s="26"/>
      <c r="E588" s="26"/>
      <c r="F588" s="26"/>
      <c r="G588" s="26"/>
      <c r="H588" s="23"/>
    </row>
    <row r="589" spans="1:8" x14ac:dyDescent="0.2">
      <c r="A589" s="24"/>
      <c r="B589" s="28"/>
      <c r="C589" s="11" t="s">
        <v>33</v>
      </c>
      <c r="D589" s="26">
        <v>22320.6</v>
      </c>
      <c r="E589" s="26">
        <v>22320.6</v>
      </c>
      <c r="F589" s="26" t="s">
        <v>539</v>
      </c>
      <c r="G589" s="26">
        <v>22320.6</v>
      </c>
    </row>
    <row r="590" spans="1:8" ht="48" x14ac:dyDescent="0.2">
      <c r="A590" s="24"/>
      <c r="B590" s="28"/>
      <c r="C590" s="12" t="s">
        <v>542</v>
      </c>
      <c r="D590" s="26"/>
      <c r="E590" s="26"/>
      <c r="F590" s="26"/>
      <c r="G590" s="26"/>
      <c r="H590" s="23"/>
    </row>
    <row r="591" spans="1:8" x14ac:dyDescent="0.2">
      <c r="A591" s="24"/>
      <c r="B591" s="28"/>
      <c r="C591" s="11" t="s">
        <v>35</v>
      </c>
      <c r="D591" s="26">
        <v>106</v>
      </c>
      <c r="E591" s="26">
        <v>104.63</v>
      </c>
      <c r="F591" s="26" t="s">
        <v>1188</v>
      </c>
      <c r="G591" s="26">
        <v>104.63</v>
      </c>
    </row>
    <row r="592" spans="1:8" ht="132" x14ac:dyDescent="0.2">
      <c r="A592" s="24"/>
      <c r="B592" s="28"/>
      <c r="C592" s="12" t="s">
        <v>543</v>
      </c>
      <c r="D592" s="26"/>
      <c r="E592" s="26"/>
      <c r="F592" s="26"/>
      <c r="G592" s="26"/>
      <c r="H592" s="23"/>
    </row>
    <row r="593" spans="1:8" x14ac:dyDescent="0.2">
      <c r="A593" s="24"/>
      <c r="B593" s="28"/>
      <c r="C593" s="11" t="s">
        <v>37</v>
      </c>
      <c r="D593" s="26">
        <v>667.9</v>
      </c>
      <c r="E593" s="26">
        <v>667.9</v>
      </c>
      <c r="F593" s="26" t="s">
        <v>539</v>
      </c>
      <c r="G593" s="26">
        <v>667.9</v>
      </c>
    </row>
    <row r="594" spans="1:8" ht="24" x14ac:dyDescent="0.2">
      <c r="A594" s="24"/>
      <c r="B594" s="28"/>
      <c r="C594" s="12" t="s">
        <v>544</v>
      </c>
      <c r="D594" s="26"/>
      <c r="E594" s="26"/>
      <c r="F594" s="26"/>
      <c r="G594" s="26"/>
      <c r="H594" s="23"/>
    </row>
    <row r="595" spans="1:8" x14ac:dyDescent="0.2">
      <c r="A595" s="24"/>
      <c r="B595" s="28"/>
      <c r="C595" s="11" t="s">
        <v>112</v>
      </c>
      <c r="D595" s="26">
        <v>1800</v>
      </c>
      <c r="E595" s="26">
        <v>1800</v>
      </c>
      <c r="F595" s="26" t="s">
        <v>539</v>
      </c>
      <c r="G595" s="26">
        <v>1800</v>
      </c>
    </row>
    <row r="596" spans="1:8" ht="36" x14ac:dyDescent="0.2">
      <c r="A596" s="24"/>
      <c r="B596" s="28"/>
      <c r="C596" s="12" t="s">
        <v>545</v>
      </c>
      <c r="D596" s="26"/>
      <c r="E596" s="26"/>
      <c r="F596" s="26"/>
      <c r="G596" s="26"/>
      <c r="H596" s="23"/>
    </row>
    <row r="597" spans="1:8" x14ac:dyDescent="0.2">
      <c r="A597" s="24"/>
      <c r="B597" s="28"/>
      <c r="C597" s="11" t="s">
        <v>130</v>
      </c>
      <c r="D597" s="26">
        <v>1850</v>
      </c>
      <c r="E597" s="26">
        <v>1850</v>
      </c>
      <c r="F597" s="26" t="s">
        <v>539</v>
      </c>
      <c r="G597" s="26">
        <v>1850</v>
      </c>
    </row>
    <row r="598" spans="1:8" ht="24" x14ac:dyDescent="0.2">
      <c r="A598" s="24"/>
      <c r="B598" s="28"/>
      <c r="C598" s="12" t="s">
        <v>546</v>
      </c>
      <c r="D598" s="26"/>
      <c r="E598" s="26"/>
      <c r="F598" s="26"/>
      <c r="G598" s="26"/>
      <c r="H598" s="23"/>
    </row>
    <row r="599" spans="1:8" x14ac:dyDescent="0.2">
      <c r="A599" s="24"/>
      <c r="B599" s="28"/>
      <c r="C599" s="11" t="s">
        <v>133</v>
      </c>
      <c r="D599" s="26">
        <v>148.5</v>
      </c>
      <c r="E599" s="26">
        <v>148.5</v>
      </c>
      <c r="F599" s="26" t="s">
        <v>539</v>
      </c>
      <c r="G599" s="26">
        <v>148.5</v>
      </c>
    </row>
    <row r="600" spans="1:8" ht="24" x14ac:dyDescent="0.2">
      <c r="A600" s="24"/>
      <c r="B600" s="28"/>
      <c r="C600" s="12" t="s">
        <v>547</v>
      </c>
      <c r="D600" s="26"/>
      <c r="E600" s="26"/>
      <c r="F600" s="26"/>
      <c r="G600" s="26"/>
      <c r="H600" s="23"/>
    </row>
    <row r="601" spans="1:8" x14ac:dyDescent="0.2">
      <c r="A601" s="24"/>
      <c r="B601" s="28"/>
      <c r="C601" s="11" t="s">
        <v>9</v>
      </c>
      <c r="D601" s="26">
        <v>552.29999999999995</v>
      </c>
      <c r="E601" s="26">
        <v>552.29999999999995</v>
      </c>
      <c r="F601" s="26" t="s">
        <v>539</v>
      </c>
      <c r="G601" s="26">
        <v>552.29999999999995</v>
      </c>
    </row>
    <row r="602" spans="1:8" ht="36" x14ac:dyDescent="0.2">
      <c r="A602" s="24"/>
      <c r="B602" s="28"/>
      <c r="C602" s="12" t="s">
        <v>548</v>
      </c>
      <c r="D602" s="26"/>
      <c r="E602" s="26"/>
      <c r="F602" s="26"/>
      <c r="G602" s="26"/>
      <c r="H602" s="23"/>
    </row>
    <row r="603" spans="1:8" x14ac:dyDescent="0.2">
      <c r="A603" s="24"/>
      <c r="B603" s="28"/>
      <c r="C603" s="11" t="s">
        <v>12</v>
      </c>
      <c r="D603" s="26">
        <v>297.5</v>
      </c>
      <c r="E603" s="26">
        <v>297.5</v>
      </c>
      <c r="F603" s="26" t="s">
        <v>539</v>
      </c>
      <c r="G603" s="26">
        <v>297.5</v>
      </c>
    </row>
    <row r="604" spans="1:8" ht="60" x14ac:dyDescent="0.2">
      <c r="A604" s="24"/>
      <c r="B604" s="28"/>
      <c r="C604" s="12" t="s">
        <v>549</v>
      </c>
      <c r="D604" s="26"/>
      <c r="E604" s="26"/>
      <c r="F604" s="26"/>
      <c r="G604" s="26"/>
      <c r="H604" s="23"/>
    </row>
    <row r="605" spans="1:8" x14ac:dyDescent="0.2">
      <c r="A605" s="24"/>
      <c r="B605" s="28"/>
      <c r="C605" s="11" t="s">
        <v>14</v>
      </c>
      <c r="D605" s="26">
        <f>D607+D609+D611+D613+D615</f>
        <v>2312.1999999999998</v>
      </c>
      <c r="E605" s="26">
        <f>E607+E609+E611+E613+E615</f>
        <v>2312.1999999999998</v>
      </c>
      <c r="F605" s="26" t="s">
        <v>539</v>
      </c>
      <c r="G605" s="26">
        <f>G607+G609+G611+G613+G615</f>
        <v>2312.1999999999998</v>
      </c>
    </row>
    <row r="606" spans="1:8" ht="48" x14ac:dyDescent="0.2">
      <c r="A606" s="24"/>
      <c r="B606" s="28"/>
      <c r="C606" s="12" t="s">
        <v>550</v>
      </c>
      <c r="D606" s="26"/>
      <c r="E606" s="26"/>
      <c r="F606" s="26"/>
      <c r="G606" s="26"/>
      <c r="H606" s="23"/>
    </row>
    <row r="607" spans="1:8" x14ac:dyDescent="0.2">
      <c r="A607" s="24"/>
      <c r="B607" s="28"/>
      <c r="C607" s="13" t="s">
        <v>551</v>
      </c>
      <c r="D607" s="26">
        <v>2102.9</v>
      </c>
      <c r="E607" s="26">
        <v>2102.9</v>
      </c>
      <c r="F607" s="26" t="s">
        <v>539</v>
      </c>
      <c r="G607" s="26">
        <v>2102.9</v>
      </c>
    </row>
    <row r="608" spans="1:8" ht="48" x14ac:dyDescent="0.2">
      <c r="A608" s="24"/>
      <c r="B608" s="28"/>
      <c r="C608" s="12" t="s">
        <v>552</v>
      </c>
      <c r="D608" s="26"/>
      <c r="E608" s="26"/>
      <c r="F608" s="26"/>
      <c r="G608" s="26"/>
      <c r="H608" s="23"/>
    </row>
    <row r="609" spans="1:8" x14ac:dyDescent="0.2">
      <c r="A609" s="24"/>
      <c r="B609" s="28"/>
      <c r="C609" s="13" t="s">
        <v>553</v>
      </c>
      <c r="D609" s="26">
        <v>39.6</v>
      </c>
      <c r="E609" s="26">
        <v>39.6</v>
      </c>
      <c r="F609" s="26" t="s">
        <v>539</v>
      </c>
      <c r="G609" s="26">
        <v>39.6</v>
      </c>
    </row>
    <row r="610" spans="1:8" ht="24" x14ac:dyDescent="0.2">
      <c r="A610" s="24"/>
      <c r="B610" s="28"/>
      <c r="C610" s="12" t="s">
        <v>554</v>
      </c>
      <c r="D610" s="26"/>
      <c r="E610" s="26"/>
      <c r="F610" s="26"/>
      <c r="G610" s="26"/>
      <c r="H610" s="23"/>
    </row>
    <row r="611" spans="1:8" x14ac:dyDescent="0.2">
      <c r="A611" s="24"/>
      <c r="B611" s="28"/>
      <c r="C611" s="13" t="s">
        <v>555</v>
      </c>
      <c r="D611" s="26">
        <v>99.6</v>
      </c>
      <c r="E611" s="26">
        <v>99.6</v>
      </c>
      <c r="F611" s="26" t="s">
        <v>539</v>
      </c>
      <c r="G611" s="26">
        <v>99.6</v>
      </c>
    </row>
    <row r="612" spans="1:8" ht="60" x14ac:dyDescent="0.2">
      <c r="A612" s="24"/>
      <c r="B612" s="28"/>
      <c r="C612" s="12" t="s">
        <v>556</v>
      </c>
      <c r="D612" s="26"/>
      <c r="E612" s="26"/>
      <c r="F612" s="26"/>
      <c r="G612" s="26"/>
      <c r="H612" s="23"/>
    </row>
    <row r="613" spans="1:8" x14ac:dyDescent="0.2">
      <c r="A613" s="24"/>
      <c r="B613" s="28"/>
      <c r="C613" s="13" t="s">
        <v>557</v>
      </c>
      <c r="D613" s="26">
        <v>35.9</v>
      </c>
      <c r="E613" s="26">
        <v>35.9</v>
      </c>
      <c r="F613" s="26" t="s">
        <v>539</v>
      </c>
      <c r="G613" s="26">
        <v>35.9</v>
      </c>
    </row>
    <row r="614" spans="1:8" ht="36" x14ac:dyDescent="0.2">
      <c r="A614" s="24"/>
      <c r="B614" s="28"/>
      <c r="C614" s="12" t="s">
        <v>558</v>
      </c>
      <c r="D614" s="26"/>
      <c r="E614" s="26"/>
      <c r="F614" s="26"/>
      <c r="G614" s="26"/>
      <c r="H614" s="23"/>
    </row>
    <row r="615" spans="1:8" x14ac:dyDescent="0.2">
      <c r="A615" s="24"/>
      <c r="B615" s="28"/>
      <c r="C615" s="13" t="s">
        <v>559</v>
      </c>
      <c r="D615" s="26">
        <v>34.200000000000003</v>
      </c>
      <c r="E615" s="26">
        <v>34.200000000000003</v>
      </c>
      <c r="F615" s="26" t="s">
        <v>539</v>
      </c>
      <c r="G615" s="26">
        <v>34.200000000000003</v>
      </c>
    </row>
    <row r="616" spans="1:8" ht="60" x14ac:dyDescent="0.2">
      <c r="A616" s="24"/>
      <c r="B616" s="28"/>
      <c r="C616" s="12" t="s">
        <v>560</v>
      </c>
      <c r="D616" s="26"/>
      <c r="E616" s="26"/>
      <c r="F616" s="26"/>
      <c r="G616" s="26"/>
      <c r="H616" s="23"/>
    </row>
    <row r="617" spans="1:8" x14ac:dyDescent="0.2">
      <c r="A617" s="24"/>
      <c r="B617" s="28"/>
      <c r="C617" s="11" t="s">
        <v>16</v>
      </c>
      <c r="D617" s="26">
        <v>3365.7</v>
      </c>
      <c r="E617" s="26">
        <v>3365.7</v>
      </c>
      <c r="F617" s="26" t="s">
        <v>539</v>
      </c>
      <c r="G617" s="26">
        <v>3365.7</v>
      </c>
    </row>
    <row r="618" spans="1:8" ht="36" x14ac:dyDescent="0.2">
      <c r="A618" s="24"/>
      <c r="B618" s="28"/>
      <c r="C618" s="12" t="s">
        <v>561</v>
      </c>
      <c r="D618" s="26"/>
      <c r="E618" s="26"/>
      <c r="F618" s="26"/>
      <c r="G618" s="26"/>
      <c r="H618" s="23"/>
    </row>
    <row r="619" spans="1:8" x14ac:dyDescent="0.2">
      <c r="A619" s="24"/>
      <c r="B619" s="28"/>
      <c r="C619" s="11" t="s">
        <v>18</v>
      </c>
      <c r="D619" s="26">
        <v>1115.4000000000001</v>
      </c>
      <c r="E619" s="26">
        <v>1115.4000000000001</v>
      </c>
      <c r="F619" s="26" t="s">
        <v>539</v>
      </c>
      <c r="G619" s="26">
        <v>1115.4000000000001</v>
      </c>
    </row>
    <row r="620" spans="1:8" ht="48" x14ac:dyDescent="0.2">
      <c r="A620" s="24"/>
      <c r="B620" s="28"/>
      <c r="C620" s="12" t="s">
        <v>562</v>
      </c>
      <c r="D620" s="26"/>
      <c r="E620" s="26"/>
      <c r="F620" s="26"/>
      <c r="G620" s="26"/>
      <c r="H620" s="23"/>
    </row>
    <row r="621" spans="1:8" x14ac:dyDescent="0.2">
      <c r="A621" s="24"/>
      <c r="B621" s="28"/>
      <c r="C621" s="11" t="s">
        <v>23</v>
      </c>
      <c r="D621" s="26">
        <v>5.6</v>
      </c>
      <c r="E621" s="26">
        <v>5.6</v>
      </c>
      <c r="F621" s="26" t="s">
        <v>539</v>
      </c>
      <c r="G621" s="26">
        <v>5.6</v>
      </c>
    </row>
    <row r="622" spans="1:8" ht="48" x14ac:dyDescent="0.2">
      <c r="A622" s="24"/>
      <c r="B622" s="28"/>
      <c r="C622" s="12" t="s">
        <v>563</v>
      </c>
      <c r="D622" s="26"/>
      <c r="E622" s="26"/>
      <c r="F622" s="26"/>
      <c r="G622" s="26"/>
      <c r="H622" s="23"/>
    </row>
    <row r="623" spans="1:8" x14ac:dyDescent="0.2">
      <c r="A623" s="24"/>
      <c r="B623" s="28"/>
      <c r="C623" s="11" t="s">
        <v>25</v>
      </c>
      <c r="D623" s="26">
        <v>157</v>
      </c>
      <c r="E623" s="26">
        <v>157</v>
      </c>
      <c r="F623" s="26" t="s">
        <v>539</v>
      </c>
      <c r="G623" s="26">
        <v>157</v>
      </c>
    </row>
    <row r="624" spans="1:8" ht="72" x14ac:dyDescent="0.2">
      <c r="A624" s="24"/>
      <c r="B624" s="28"/>
      <c r="C624" s="12" t="s">
        <v>564</v>
      </c>
      <c r="D624" s="26"/>
      <c r="E624" s="26"/>
      <c r="F624" s="26"/>
      <c r="G624" s="26"/>
      <c r="H624" s="23"/>
    </row>
    <row r="625" spans="1:8" x14ac:dyDescent="0.2">
      <c r="A625" s="24"/>
      <c r="B625" s="28"/>
      <c r="C625" s="11" t="s">
        <v>283</v>
      </c>
      <c r="D625" s="26">
        <v>12</v>
      </c>
      <c r="E625" s="26">
        <v>12</v>
      </c>
      <c r="F625" s="26" t="s">
        <v>539</v>
      </c>
      <c r="G625" s="26">
        <v>12</v>
      </c>
    </row>
    <row r="626" spans="1:8" ht="84" x14ac:dyDescent="0.2">
      <c r="A626" s="24"/>
      <c r="B626" s="28"/>
      <c r="C626" s="12" t="s">
        <v>565</v>
      </c>
      <c r="D626" s="26"/>
      <c r="E626" s="26"/>
      <c r="F626" s="26"/>
      <c r="G626" s="26"/>
      <c r="H626" s="23"/>
    </row>
    <row r="627" spans="1:8" x14ac:dyDescent="0.2">
      <c r="A627" s="24"/>
      <c r="B627" s="28"/>
      <c r="C627" s="11" t="s">
        <v>286</v>
      </c>
      <c r="D627" s="26">
        <v>0</v>
      </c>
      <c r="E627" s="26">
        <v>0</v>
      </c>
      <c r="F627" s="26" t="s">
        <v>539</v>
      </c>
      <c r="G627" s="26">
        <v>0</v>
      </c>
    </row>
    <row r="628" spans="1:8" ht="60" x14ac:dyDescent="0.2">
      <c r="A628" s="24"/>
      <c r="B628" s="28"/>
      <c r="C628" s="12" t="s">
        <v>566</v>
      </c>
      <c r="D628" s="26"/>
      <c r="E628" s="26"/>
      <c r="F628" s="26"/>
      <c r="G628" s="26"/>
      <c r="H628" s="23"/>
    </row>
    <row r="629" spans="1:8" x14ac:dyDescent="0.2">
      <c r="A629" s="24"/>
      <c r="B629" s="28"/>
      <c r="C629" s="11" t="s">
        <v>395</v>
      </c>
      <c r="D629" s="26">
        <v>24</v>
      </c>
      <c r="E629" s="26">
        <v>24</v>
      </c>
      <c r="F629" s="26" t="s">
        <v>539</v>
      </c>
      <c r="G629" s="26">
        <v>24</v>
      </c>
    </row>
    <row r="630" spans="1:8" ht="60" x14ac:dyDescent="0.2">
      <c r="A630" s="24"/>
      <c r="B630" s="28"/>
      <c r="C630" s="12" t="s">
        <v>567</v>
      </c>
      <c r="D630" s="26"/>
      <c r="E630" s="26"/>
      <c r="F630" s="26"/>
      <c r="G630" s="26"/>
      <c r="H630" s="23"/>
    </row>
    <row r="631" spans="1:8" x14ac:dyDescent="0.2">
      <c r="A631" s="24"/>
      <c r="B631" s="28"/>
      <c r="C631" s="11" t="s">
        <v>452</v>
      </c>
      <c r="D631" s="26">
        <v>34</v>
      </c>
      <c r="E631" s="26">
        <v>34</v>
      </c>
      <c r="F631" s="26" t="s">
        <v>539</v>
      </c>
      <c r="G631" s="26">
        <v>34</v>
      </c>
    </row>
    <row r="632" spans="1:8" ht="96" x14ac:dyDescent="0.2">
      <c r="A632" s="24"/>
      <c r="B632" s="28"/>
      <c r="C632" s="12" t="s">
        <v>568</v>
      </c>
      <c r="D632" s="26"/>
      <c r="E632" s="26"/>
      <c r="F632" s="26"/>
      <c r="G632" s="26"/>
      <c r="H632" s="23"/>
    </row>
    <row r="633" spans="1:8" x14ac:dyDescent="0.2">
      <c r="A633" s="24"/>
      <c r="B633" s="28"/>
      <c r="C633" s="11" t="s">
        <v>454</v>
      </c>
      <c r="D633" s="26">
        <v>23.3</v>
      </c>
      <c r="E633" s="26">
        <v>23.3</v>
      </c>
      <c r="F633" s="26" t="s">
        <v>539</v>
      </c>
      <c r="G633" s="26">
        <v>23.3</v>
      </c>
    </row>
    <row r="634" spans="1:8" ht="72" x14ac:dyDescent="0.2">
      <c r="A634" s="24"/>
      <c r="B634" s="28"/>
      <c r="C634" s="12" t="s">
        <v>569</v>
      </c>
      <c r="D634" s="26"/>
      <c r="E634" s="26"/>
      <c r="F634" s="26"/>
      <c r="G634" s="26"/>
      <c r="H634" s="23"/>
    </row>
    <row r="635" spans="1:8" x14ac:dyDescent="0.2">
      <c r="A635" s="24"/>
      <c r="B635" s="28"/>
      <c r="C635" s="11" t="s">
        <v>456</v>
      </c>
      <c r="D635" s="26">
        <v>0</v>
      </c>
      <c r="E635" s="26">
        <v>0</v>
      </c>
      <c r="F635" s="26" t="s">
        <v>539</v>
      </c>
      <c r="G635" s="26">
        <v>0</v>
      </c>
    </row>
    <row r="636" spans="1:8" ht="48" x14ac:dyDescent="0.2">
      <c r="A636" s="24"/>
      <c r="B636" s="28"/>
      <c r="C636" s="12" t="s">
        <v>570</v>
      </c>
      <c r="D636" s="26"/>
      <c r="E636" s="26"/>
      <c r="F636" s="26"/>
      <c r="G636" s="26"/>
      <c r="H636" s="23"/>
    </row>
    <row r="637" spans="1:8" x14ac:dyDescent="0.2">
      <c r="A637" s="24"/>
      <c r="B637" s="28"/>
      <c r="C637" s="11" t="s">
        <v>458</v>
      </c>
      <c r="D637" s="26">
        <v>0</v>
      </c>
      <c r="E637" s="26">
        <v>0</v>
      </c>
      <c r="F637" s="26" t="s">
        <v>539</v>
      </c>
      <c r="G637" s="26">
        <v>0</v>
      </c>
    </row>
    <row r="638" spans="1:8" ht="72" x14ac:dyDescent="0.2">
      <c r="A638" s="24"/>
      <c r="B638" s="28"/>
      <c r="C638" s="12" t="s">
        <v>571</v>
      </c>
      <c r="D638" s="26"/>
      <c r="E638" s="26"/>
      <c r="F638" s="26"/>
      <c r="G638" s="26"/>
      <c r="H638" s="23"/>
    </row>
    <row r="639" spans="1:8" x14ac:dyDescent="0.2">
      <c r="A639" s="24"/>
      <c r="B639" s="28"/>
      <c r="C639" s="11" t="s">
        <v>460</v>
      </c>
      <c r="D639" s="26">
        <v>0</v>
      </c>
      <c r="E639" s="26">
        <v>0</v>
      </c>
      <c r="F639" s="26" t="s">
        <v>573</v>
      </c>
      <c r="G639" s="26">
        <v>0</v>
      </c>
    </row>
    <row r="640" spans="1:8" ht="108" x14ac:dyDescent="0.2">
      <c r="A640" s="24"/>
      <c r="B640" s="28"/>
      <c r="C640" s="12" t="s">
        <v>572</v>
      </c>
      <c r="D640" s="26"/>
      <c r="E640" s="26"/>
      <c r="F640" s="26"/>
      <c r="G640" s="26"/>
      <c r="H640" s="23"/>
    </row>
    <row r="641" spans="1:8" x14ac:dyDescent="0.2">
      <c r="A641" s="24"/>
      <c r="B641" s="28"/>
      <c r="C641" s="11" t="s">
        <v>462</v>
      </c>
      <c r="D641" s="26">
        <v>405</v>
      </c>
      <c r="E641" s="26">
        <v>405</v>
      </c>
      <c r="F641" s="26" t="s">
        <v>539</v>
      </c>
      <c r="G641" s="26">
        <v>405</v>
      </c>
    </row>
    <row r="642" spans="1:8" ht="84" x14ac:dyDescent="0.2">
      <c r="A642" s="24"/>
      <c r="B642" s="28"/>
      <c r="C642" s="12" t="s">
        <v>574</v>
      </c>
      <c r="D642" s="26"/>
      <c r="E642" s="26"/>
      <c r="F642" s="26"/>
      <c r="G642" s="26"/>
      <c r="H642" s="23"/>
    </row>
    <row r="643" spans="1:8" x14ac:dyDescent="0.2">
      <c r="A643" s="24"/>
      <c r="B643" s="28"/>
      <c r="C643" s="11" t="s">
        <v>575</v>
      </c>
      <c r="D643" s="26">
        <v>0</v>
      </c>
      <c r="E643" s="26">
        <v>0</v>
      </c>
      <c r="F643" s="26" t="s">
        <v>539</v>
      </c>
      <c r="G643" s="26">
        <v>0</v>
      </c>
    </row>
    <row r="644" spans="1:8" ht="60" x14ac:dyDescent="0.2">
      <c r="A644" s="24"/>
      <c r="B644" s="28"/>
      <c r="C644" s="12" t="s">
        <v>576</v>
      </c>
      <c r="D644" s="26"/>
      <c r="E644" s="26"/>
      <c r="F644" s="26"/>
      <c r="G644" s="26"/>
      <c r="H644" s="23"/>
    </row>
    <row r="645" spans="1:8" x14ac:dyDescent="0.2">
      <c r="A645" s="24"/>
      <c r="B645" s="28"/>
      <c r="C645" s="11" t="s">
        <v>577</v>
      </c>
      <c r="D645" s="26">
        <v>56</v>
      </c>
      <c r="E645" s="26">
        <v>56</v>
      </c>
      <c r="F645" s="26" t="s">
        <v>539</v>
      </c>
      <c r="G645" s="26">
        <v>56</v>
      </c>
    </row>
    <row r="646" spans="1:8" ht="36" x14ac:dyDescent="0.2">
      <c r="A646" s="24"/>
      <c r="B646" s="28"/>
      <c r="C646" s="12" t="s">
        <v>578</v>
      </c>
      <c r="D646" s="26"/>
      <c r="E646" s="26"/>
      <c r="F646" s="26"/>
      <c r="G646" s="26"/>
      <c r="H646" s="23"/>
    </row>
    <row r="647" spans="1:8" s="7" customFormat="1" x14ac:dyDescent="0.2">
      <c r="A647" s="24"/>
      <c r="B647" s="28"/>
      <c r="C647" s="10" t="s">
        <v>27</v>
      </c>
      <c r="D647" s="27">
        <f>D649+D651+D653+D655+D657+D659+D661+D663+D665</f>
        <v>285</v>
      </c>
      <c r="E647" s="27">
        <f>E649+E651+E653+E655+E657+E659+E661+E663+E665</f>
        <v>284.95</v>
      </c>
      <c r="F647" s="27" t="s">
        <v>580</v>
      </c>
      <c r="G647" s="27">
        <f>G649+G651+G653+G655+G657+G659+G661+G663+G665</f>
        <v>284.95</v>
      </c>
    </row>
    <row r="648" spans="1:8" s="7" customFormat="1" ht="48" x14ac:dyDescent="0.2">
      <c r="A648" s="24"/>
      <c r="B648" s="28"/>
      <c r="C648" s="10" t="s">
        <v>579</v>
      </c>
      <c r="D648" s="27"/>
      <c r="E648" s="27"/>
      <c r="F648" s="27"/>
      <c r="G648" s="27"/>
      <c r="H648" s="23"/>
    </row>
    <row r="649" spans="1:8" x14ac:dyDescent="0.2">
      <c r="A649" s="24"/>
      <c r="B649" s="28"/>
      <c r="C649" s="12" t="s">
        <v>3</v>
      </c>
      <c r="D649" s="26">
        <v>0</v>
      </c>
      <c r="E649" s="26">
        <v>0</v>
      </c>
      <c r="F649" s="26" t="s">
        <v>2</v>
      </c>
      <c r="G649" s="26">
        <v>0</v>
      </c>
    </row>
    <row r="650" spans="1:8" ht="72" x14ac:dyDescent="0.2">
      <c r="A650" s="24"/>
      <c r="B650" s="28"/>
      <c r="C650" s="12" t="s">
        <v>581</v>
      </c>
      <c r="D650" s="26"/>
      <c r="E650" s="26"/>
      <c r="F650" s="26"/>
      <c r="G650" s="26"/>
      <c r="H650" s="23"/>
    </row>
    <row r="651" spans="1:8" x14ac:dyDescent="0.2">
      <c r="A651" s="24"/>
      <c r="B651" s="28"/>
      <c r="C651" s="12" t="s">
        <v>9</v>
      </c>
      <c r="D651" s="26">
        <v>98</v>
      </c>
      <c r="E651" s="26">
        <v>98</v>
      </c>
      <c r="F651" s="26" t="s">
        <v>583</v>
      </c>
      <c r="G651" s="26">
        <v>98</v>
      </c>
    </row>
    <row r="652" spans="1:8" ht="96" x14ac:dyDescent="0.2">
      <c r="A652" s="24"/>
      <c r="B652" s="28"/>
      <c r="C652" s="12" t="s">
        <v>582</v>
      </c>
      <c r="D652" s="26"/>
      <c r="E652" s="26"/>
      <c r="F652" s="26"/>
      <c r="G652" s="26"/>
      <c r="H652" s="23"/>
    </row>
    <row r="653" spans="1:8" x14ac:dyDescent="0.2">
      <c r="A653" s="24"/>
      <c r="B653" s="28"/>
      <c r="C653" s="12" t="s">
        <v>12</v>
      </c>
      <c r="D653" s="26">
        <v>98</v>
      </c>
      <c r="E653" s="26">
        <v>98</v>
      </c>
      <c r="F653" s="26" t="s">
        <v>585</v>
      </c>
      <c r="G653" s="26">
        <v>98</v>
      </c>
    </row>
    <row r="654" spans="1:8" ht="204" x14ac:dyDescent="0.2">
      <c r="A654" s="24"/>
      <c r="B654" s="28"/>
      <c r="C654" s="12" t="s">
        <v>584</v>
      </c>
      <c r="D654" s="26"/>
      <c r="E654" s="26"/>
      <c r="F654" s="26"/>
      <c r="G654" s="26"/>
      <c r="H654" s="23"/>
    </row>
    <row r="655" spans="1:8" x14ac:dyDescent="0.2">
      <c r="A655" s="24"/>
      <c r="B655" s="28"/>
      <c r="C655" s="12" t="s">
        <v>23</v>
      </c>
      <c r="D655" s="26">
        <v>89</v>
      </c>
      <c r="E655" s="26">
        <v>88.95</v>
      </c>
      <c r="F655" s="26" t="s">
        <v>587</v>
      </c>
      <c r="G655" s="26">
        <v>88.95</v>
      </c>
    </row>
    <row r="656" spans="1:8" ht="84" x14ac:dyDescent="0.2">
      <c r="A656" s="24"/>
      <c r="B656" s="28"/>
      <c r="C656" s="12" t="s">
        <v>586</v>
      </c>
      <c r="D656" s="26"/>
      <c r="E656" s="26"/>
      <c r="F656" s="26"/>
      <c r="G656" s="26"/>
      <c r="H656" s="23"/>
    </row>
    <row r="657" spans="1:8" x14ac:dyDescent="0.2">
      <c r="A657" s="24"/>
      <c r="B657" s="28"/>
      <c r="C657" s="12" t="s">
        <v>25</v>
      </c>
      <c r="D657" s="26">
        <v>0</v>
      </c>
      <c r="E657" s="26">
        <v>0</v>
      </c>
      <c r="F657" s="26" t="s">
        <v>2</v>
      </c>
      <c r="G657" s="26">
        <v>0</v>
      </c>
    </row>
    <row r="658" spans="1:8" ht="72" x14ac:dyDescent="0.2">
      <c r="A658" s="24"/>
      <c r="B658" s="28"/>
      <c r="C658" s="12" t="s">
        <v>588</v>
      </c>
      <c r="D658" s="26"/>
      <c r="E658" s="26"/>
      <c r="F658" s="26"/>
      <c r="G658" s="26"/>
      <c r="H658" s="23"/>
    </row>
    <row r="659" spans="1:8" x14ac:dyDescent="0.2">
      <c r="A659" s="24"/>
      <c r="B659" s="28"/>
      <c r="C659" s="12" t="s">
        <v>283</v>
      </c>
      <c r="D659" s="26">
        <v>0</v>
      </c>
      <c r="E659" s="26">
        <v>0</v>
      </c>
      <c r="F659" s="26" t="s">
        <v>2</v>
      </c>
      <c r="G659" s="26">
        <v>0</v>
      </c>
    </row>
    <row r="660" spans="1:8" ht="72" x14ac:dyDescent="0.2">
      <c r="A660" s="24"/>
      <c r="B660" s="28"/>
      <c r="C660" s="12" t="s">
        <v>589</v>
      </c>
      <c r="D660" s="26"/>
      <c r="E660" s="26"/>
      <c r="F660" s="26"/>
      <c r="G660" s="26"/>
      <c r="H660" s="23"/>
    </row>
    <row r="661" spans="1:8" x14ac:dyDescent="0.2">
      <c r="A661" s="24"/>
      <c r="B661" s="28"/>
      <c r="C661" s="12" t="s">
        <v>286</v>
      </c>
      <c r="D661" s="26">
        <v>0</v>
      </c>
      <c r="E661" s="26">
        <v>0</v>
      </c>
      <c r="F661" s="26" t="s">
        <v>2</v>
      </c>
      <c r="G661" s="26">
        <v>0</v>
      </c>
    </row>
    <row r="662" spans="1:8" ht="108" x14ac:dyDescent="0.2">
      <c r="A662" s="24"/>
      <c r="B662" s="28"/>
      <c r="C662" s="12" t="s">
        <v>590</v>
      </c>
      <c r="D662" s="26"/>
      <c r="E662" s="26"/>
      <c r="F662" s="26"/>
      <c r="G662" s="26"/>
      <c r="H662" s="23"/>
    </row>
    <row r="663" spans="1:8" x14ac:dyDescent="0.2">
      <c r="A663" s="24"/>
      <c r="B663" s="28"/>
      <c r="C663" s="12" t="s">
        <v>395</v>
      </c>
      <c r="D663" s="26">
        <v>0</v>
      </c>
      <c r="E663" s="26">
        <v>0</v>
      </c>
      <c r="F663" s="26" t="s">
        <v>2</v>
      </c>
      <c r="G663" s="26">
        <v>0</v>
      </c>
    </row>
    <row r="664" spans="1:8" ht="144" x14ac:dyDescent="0.2">
      <c r="A664" s="24"/>
      <c r="B664" s="28"/>
      <c r="C664" s="12" t="s">
        <v>591</v>
      </c>
      <c r="D664" s="26"/>
      <c r="E664" s="26"/>
      <c r="F664" s="26"/>
      <c r="G664" s="26"/>
      <c r="H664" s="23"/>
    </row>
    <row r="665" spans="1:8" x14ac:dyDescent="0.2">
      <c r="A665" s="24"/>
      <c r="B665" s="28"/>
      <c r="C665" s="12" t="s">
        <v>397</v>
      </c>
      <c r="D665" s="26">
        <v>0</v>
      </c>
      <c r="E665" s="26">
        <v>0</v>
      </c>
      <c r="F665" s="26" t="s">
        <v>2</v>
      </c>
      <c r="G665" s="26">
        <v>0</v>
      </c>
    </row>
    <row r="666" spans="1:8" ht="144" x14ac:dyDescent="0.2">
      <c r="A666" s="24"/>
      <c r="B666" s="28"/>
      <c r="C666" s="12" t="s">
        <v>591</v>
      </c>
      <c r="D666" s="26"/>
      <c r="E666" s="26"/>
      <c r="F666" s="26"/>
      <c r="G666" s="26"/>
      <c r="H666" s="23"/>
    </row>
    <row r="667" spans="1:8" s="7" customFormat="1" x14ac:dyDescent="0.2">
      <c r="A667" s="24"/>
      <c r="B667" s="28"/>
      <c r="C667" s="10" t="s">
        <v>43</v>
      </c>
      <c r="D667" s="27">
        <f>D669+D671+D673+D675+D677+D679+D681+D683+D685+D687+D689+D691+D693+D695+D697+D699</f>
        <v>1228</v>
      </c>
      <c r="E667" s="27">
        <f>E669+E671+E673+E675+E677+E679+E681+E683+E685+E687+E689+E691+E693+E695+E697+E699</f>
        <v>1124.99</v>
      </c>
      <c r="F667" s="27" t="s">
        <v>580</v>
      </c>
      <c r="G667" s="27">
        <f>G669+G671+G673+G675+G677+G679+G681+G683+G685+G687+G689+G691+G693+G695+G697+G699</f>
        <v>1124.99</v>
      </c>
    </row>
    <row r="668" spans="1:8" s="7" customFormat="1" ht="72" x14ac:dyDescent="0.2">
      <c r="A668" s="24"/>
      <c r="B668" s="28"/>
      <c r="C668" s="10" t="s">
        <v>592</v>
      </c>
      <c r="D668" s="27"/>
      <c r="E668" s="27"/>
      <c r="F668" s="27"/>
      <c r="G668" s="27"/>
      <c r="H668" s="23"/>
    </row>
    <row r="669" spans="1:8" x14ac:dyDescent="0.2">
      <c r="A669" s="24"/>
      <c r="B669" s="28"/>
      <c r="C669" s="12" t="s">
        <v>3</v>
      </c>
      <c r="D669" s="26">
        <v>295</v>
      </c>
      <c r="E669" s="26">
        <v>295</v>
      </c>
      <c r="F669" s="26" t="s">
        <v>594</v>
      </c>
      <c r="G669" s="26">
        <v>295</v>
      </c>
    </row>
    <row r="670" spans="1:8" ht="84" x14ac:dyDescent="0.2">
      <c r="A670" s="24"/>
      <c r="B670" s="28"/>
      <c r="C670" s="12" t="s">
        <v>593</v>
      </c>
      <c r="D670" s="26"/>
      <c r="E670" s="26"/>
      <c r="F670" s="26"/>
      <c r="G670" s="26"/>
      <c r="H670" s="23"/>
    </row>
    <row r="671" spans="1:8" x14ac:dyDescent="0.2">
      <c r="A671" s="24"/>
      <c r="B671" s="28"/>
      <c r="C671" s="12" t="s">
        <v>6</v>
      </c>
      <c r="D671" s="26">
        <v>300</v>
      </c>
      <c r="E671" s="26">
        <v>300</v>
      </c>
      <c r="F671" s="26" t="s">
        <v>594</v>
      </c>
      <c r="G671" s="26">
        <v>300</v>
      </c>
    </row>
    <row r="672" spans="1:8" ht="192" x14ac:dyDescent="0.2">
      <c r="A672" s="24"/>
      <c r="B672" s="28"/>
      <c r="C672" s="12" t="s">
        <v>595</v>
      </c>
      <c r="D672" s="26"/>
      <c r="E672" s="26"/>
      <c r="F672" s="26"/>
      <c r="G672" s="26"/>
      <c r="H672" s="23"/>
    </row>
    <row r="673" spans="1:8" x14ac:dyDescent="0.2">
      <c r="A673" s="24"/>
      <c r="B673" s="28"/>
      <c r="C673" s="12" t="s">
        <v>9</v>
      </c>
      <c r="D673" s="26">
        <v>0</v>
      </c>
      <c r="E673" s="26">
        <v>0</v>
      </c>
      <c r="F673" s="26" t="s">
        <v>597</v>
      </c>
      <c r="G673" s="26">
        <v>0</v>
      </c>
    </row>
    <row r="674" spans="1:8" ht="36" x14ac:dyDescent="0.2">
      <c r="A674" s="24"/>
      <c r="B674" s="28"/>
      <c r="C674" s="12" t="s">
        <v>596</v>
      </c>
      <c r="D674" s="26"/>
      <c r="E674" s="26"/>
      <c r="F674" s="26"/>
      <c r="G674" s="26"/>
      <c r="H674" s="23"/>
    </row>
    <row r="675" spans="1:8" x14ac:dyDescent="0.2">
      <c r="A675" s="24"/>
      <c r="B675" s="28"/>
      <c r="C675" s="12" t="s">
        <v>12</v>
      </c>
      <c r="D675" s="26">
        <v>0</v>
      </c>
      <c r="E675" s="26">
        <v>0</v>
      </c>
      <c r="F675" s="26" t="s">
        <v>599</v>
      </c>
      <c r="G675" s="26">
        <v>0</v>
      </c>
    </row>
    <row r="676" spans="1:8" ht="48" x14ac:dyDescent="0.2">
      <c r="A676" s="24"/>
      <c r="B676" s="28"/>
      <c r="C676" s="12" t="s">
        <v>598</v>
      </c>
      <c r="D676" s="26"/>
      <c r="E676" s="26"/>
      <c r="F676" s="26"/>
      <c r="G676" s="26"/>
      <c r="H676" s="23"/>
    </row>
    <row r="677" spans="1:8" x14ac:dyDescent="0.2">
      <c r="A677" s="24"/>
      <c r="B677" s="28"/>
      <c r="C677" s="12" t="s">
        <v>14</v>
      </c>
      <c r="D677" s="26">
        <v>0</v>
      </c>
      <c r="E677" s="26">
        <v>0</v>
      </c>
      <c r="F677" s="26" t="s">
        <v>2</v>
      </c>
      <c r="G677" s="26">
        <v>0</v>
      </c>
    </row>
    <row r="678" spans="1:8" ht="156" x14ac:dyDescent="0.2">
      <c r="A678" s="24"/>
      <c r="B678" s="28"/>
      <c r="C678" s="12" t="s">
        <v>600</v>
      </c>
      <c r="D678" s="26"/>
      <c r="E678" s="26"/>
      <c r="F678" s="26"/>
      <c r="G678" s="26"/>
      <c r="H678" s="23"/>
    </row>
    <row r="679" spans="1:8" x14ac:dyDescent="0.2">
      <c r="A679" s="24"/>
      <c r="B679" s="28"/>
      <c r="C679" s="12" t="s">
        <v>16</v>
      </c>
      <c r="D679" s="26">
        <v>60</v>
      </c>
      <c r="E679" s="26">
        <v>60</v>
      </c>
      <c r="F679" s="26" t="s">
        <v>602</v>
      </c>
      <c r="G679" s="26">
        <v>60</v>
      </c>
    </row>
    <row r="680" spans="1:8" ht="36" x14ac:dyDescent="0.2">
      <c r="A680" s="24"/>
      <c r="B680" s="28"/>
      <c r="C680" s="12" t="s">
        <v>601</v>
      </c>
      <c r="D680" s="26"/>
      <c r="E680" s="26"/>
      <c r="F680" s="26"/>
      <c r="G680" s="26"/>
      <c r="H680" s="23"/>
    </row>
    <row r="681" spans="1:8" x14ac:dyDescent="0.2">
      <c r="A681" s="24"/>
      <c r="B681" s="28"/>
      <c r="C681" s="12" t="s">
        <v>23</v>
      </c>
      <c r="D681" s="26">
        <v>50</v>
      </c>
      <c r="E681" s="26">
        <v>50</v>
      </c>
      <c r="F681" s="26" t="s">
        <v>604</v>
      </c>
      <c r="G681" s="26">
        <v>50</v>
      </c>
    </row>
    <row r="682" spans="1:8" ht="48" x14ac:dyDescent="0.2">
      <c r="A682" s="24"/>
      <c r="B682" s="28"/>
      <c r="C682" s="12" t="s">
        <v>603</v>
      </c>
      <c r="D682" s="26"/>
      <c r="E682" s="26"/>
      <c r="F682" s="26"/>
      <c r="G682" s="26"/>
      <c r="H682" s="23"/>
    </row>
    <row r="683" spans="1:8" x14ac:dyDescent="0.2">
      <c r="A683" s="24"/>
      <c r="B683" s="28"/>
      <c r="C683" s="12" t="s">
        <v>25</v>
      </c>
      <c r="D683" s="26">
        <v>0</v>
      </c>
      <c r="E683" s="26">
        <v>0</v>
      </c>
      <c r="F683" s="26" t="s">
        <v>2</v>
      </c>
      <c r="G683" s="26">
        <v>0</v>
      </c>
    </row>
    <row r="684" spans="1:8" ht="36" x14ac:dyDescent="0.2">
      <c r="A684" s="24"/>
      <c r="B684" s="28"/>
      <c r="C684" s="12" t="s">
        <v>605</v>
      </c>
      <c r="D684" s="26"/>
      <c r="E684" s="26"/>
      <c r="F684" s="26"/>
      <c r="G684" s="26"/>
      <c r="H684" s="23"/>
    </row>
    <row r="685" spans="1:8" x14ac:dyDescent="0.2">
      <c r="A685" s="24"/>
      <c r="B685" s="28"/>
      <c r="C685" s="12" t="s">
        <v>280</v>
      </c>
      <c r="D685" s="26">
        <v>0</v>
      </c>
      <c r="E685" s="26">
        <v>0</v>
      </c>
      <c r="F685" s="26" t="s">
        <v>2</v>
      </c>
      <c r="G685" s="26">
        <v>0</v>
      </c>
    </row>
    <row r="686" spans="1:8" ht="36" x14ac:dyDescent="0.2">
      <c r="A686" s="24"/>
      <c r="B686" s="28"/>
      <c r="C686" s="12" t="s">
        <v>606</v>
      </c>
      <c r="D686" s="26"/>
      <c r="E686" s="26"/>
      <c r="F686" s="26"/>
      <c r="G686" s="26"/>
      <c r="H686" s="23"/>
    </row>
    <row r="687" spans="1:8" x14ac:dyDescent="0.2">
      <c r="A687" s="24"/>
      <c r="B687" s="28"/>
      <c r="C687" s="12" t="s">
        <v>283</v>
      </c>
      <c r="D687" s="26">
        <v>0</v>
      </c>
      <c r="E687" s="26">
        <v>0</v>
      </c>
      <c r="F687" s="26" t="s">
        <v>2</v>
      </c>
      <c r="G687" s="26">
        <v>0</v>
      </c>
    </row>
    <row r="688" spans="1:8" ht="36" x14ac:dyDescent="0.2">
      <c r="A688" s="24"/>
      <c r="B688" s="28"/>
      <c r="C688" s="12" t="s">
        <v>607</v>
      </c>
      <c r="D688" s="26"/>
      <c r="E688" s="26"/>
      <c r="F688" s="26"/>
      <c r="G688" s="26"/>
      <c r="H688" s="23"/>
    </row>
    <row r="689" spans="1:8" x14ac:dyDescent="0.2">
      <c r="A689" s="24"/>
      <c r="B689" s="28"/>
      <c r="C689" s="12" t="s">
        <v>286</v>
      </c>
      <c r="D689" s="26">
        <v>0</v>
      </c>
      <c r="E689" s="26">
        <v>0</v>
      </c>
      <c r="F689" s="26" t="s">
        <v>2</v>
      </c>
      <c r="G689" s="26">
        <v>0</v>
      </c>
    </row>
    <row r="690" spans="1:8" ht="60" x14ac:dyDescent="0.2">
      <c r="A690" s="24"/>
      <c r="B690" s="28"/>
      <c r="C690" s="12" t="s">
        <v>608</v>
      </c>
      <c r="D690" s="26"/>
      <c r="E690" s="26"/>
      <c r="F690" s="26"/>
      <c r="G690" s="26"/>
      <c r="H690" s="23"/>
    </row>
    <row r="691" spans="1:8" x14ac:dyDescent="0.2">
      <c r="A691" s="24"/>
      <c r="B691" s="28"/>
      <c r="C691" s="12" t="s">
        <v>289</v>
      </c>
      <c r="D691" s="26">
        <v>0</v>
      </c>
      <c r="E691" s="26">
        <v>0</v>
      </c>
      <c r="F691" s="26" t="s">
        <v>2</v>
      </c>
      <c r="G691" s="26">
        <v>0</v>
      </c>
    </row>
    <row r="692" spans="1:8" ht="24" x14ac:dyDescent="0.2">
      <c r="A692" s="24"/>
      <c r="B692" s="28"/>
      <c r="C692" s="12" t="s">
        <v>609</v>
      </c>
      <c r="D692" s="26"/>
      <c r="E692" s="26"/>
      <c r="F692" s="26"/>
      <c r="G692" s="26"/>
      <c r="H692" s="23"/>
    </row>
    <row r="693" spans="1:8" x14ac:dyDescent="0.2">
      <c r="A693" s="24"/>
      <c r="B693" s="28"/>
      <c r="C693" s="12" t="s">
        <v>292</v>
      </c>
      <c r="D693" s="26">
        <v>93</v>
      </c>
      <c r="E693" s="26">
        <v>93</v>
      </c>
      <c r="F693" s="26" t="s">
        <v>611</v>
      </c>
      <c r="G693" s="26">
        <v>93</v>
      </c>
    </row>
    <row r="694" spans="1:8" ht="36" x14ac:dyDescent="0.2">
      <c r="A694" s="24"/>
      <c r="B694" s="28"/>
      <c r="C694" s="12" t="s">
        <v>610</v>
      </c>
      <c r="D694" s="26"/>
      <c r="E694" s="26"/>
      <c r="F694" s="26"/>
      <c r="G694" s="26"/>
      <c r="H694" s="23"/>
    </row>
    <row r="695" spans="1:8" x14ac:dyDescent="0.2">
      <c r="A695" s="24"/>
      <c r="B695" s="28"/>
      <c r="C695" s="12" t="s">
        <v>419</v>
      </c>
      <c r="D695" s="26">
        <v>27</v>
      </c>
      <c r="E695" s="26">
        <v>27</v>
      </c>
      <c r="F695" s="26" t="s">
        <v>594</v>
      </c>
      <c r="G695" s="26">
        <v>27</v>
      </c>
    </row>
    <row r="696" spans="1:8" ht="60" x14ac:dyDescent="0.2">
      <c r="A696" s="24"/>
      <c r="B696" s="28"/>
      <c r="C696" s="12" t="s">
        <v>612</v>
      </c>
      <c r="D696" s="26"/>
      <c r="E696" s="26"/>
      <c r="F696" s="26"/>
      <c r="G696" s="26"/>
      <c r="H696" s="23"/>
    </row>
    <row r="697" spans="1:8" x14ac:dyDescent="0.2">
      <c r="A697" s="24"/>
      <c r="B697" s="28"/>
      <c r="C697" s="12" t="s">
        <v>395</v>
      </c>
      <c r="D697" s="26">
        <v>0</v>
      </c>
      <c r="E697" s="26">
        <v>0</v>
      </c>
      <c r="F697" s="26" t="s">
        <v>614</v>
      </c>
      <c r="G697" s="26">
        <v>0</v>
      </c>
    </row>
    <row r="698" spans="1:8" ht="72" x14ac:dyDescent="0.2">
      <c r="A698" s="24"/>
      <c r="B698" s="28"/>
      <c r="C698" s="12" t="s">
        <v>613</v>
      </c>
      <c r="D698" s="26"/>
      <c r="E698" s="26"/>
      <c r="F698" s="26"/>
      <c r="G698" s="26"/>
      <c r="H698" s="23"/>
    </row>
    <row r="699" spans="1:8" x14ac:dyDescent="0.2">
      <c r="A699" s="24"/>
      <c r="B699" s="28"/>
      <c r="C699" s="12" t="s">
        <v>452</v>
      </c>
      <c r="D699" s="26">
        <v>403</v>
      </c>
      <c r="E699" s="26">
        <v>299.99</v>
      </c>
      <c r="F699" s="26" t="s">
        <v>1189</v>
      </c>
      <c r="G699" s="26">
        <v>299.99</v>
      </c>
    </row>
    <row r="700" spans="1:8" ht="72" x14ac:dyDescent="0.2">
      <c r="A700" s="24"/>
      <c r="B700" s="28"/>
      <c r="C700" s="12" t="s">
        <v>615</v>
      </c>
      <c r="D700" s="26"/>
      <c r="E700" s="26"/>
      <c r="F700" s="26"/>
      <c r="G700" s="26"/>
      <c r="H700" s="23"/>
    </row>
    <row r="701" spans="1:8" s="7" customFormat="1" x14ac:dyDescent="0.2">
      <c r="A701" s="24"/>
      <c r="B701" s="28"/>
      <c r="C701" s="10" t="s">
        <v>50</v>
      </c>
      <c r="D701" s="27">
        <f>D703+D705+D707+D709+D711+D713+D715+D717+D719+D721+D723+D725+D727+D729+D731+D733+D735+D737+D739+D741+D743+D745+D747+D749+D751+D753+D755+D757+D759+D761+D763+D765+D767+D769+D771+D773+D775+D777+D779+D781+D783+D785+D787+D789+D791+D793+D795+D797+D799+D801+D803+D805+D807+D809+D811+D813+D815+D817+D819+D821+D823+D825+D827+D829+D831+D833+D835+D837+D839+D841+D843+D845+D847+D849+D851+D853+D855+D857+D859+D861+D863+D865+D867+D869+D871+D873+D875+D877+D879+D881+D88</f>
        <v>10089.089999999998</v>
      </c>
      <c r="E701" s="27">
        <f>E703+E705+E707+E709+E711+E713+E715+E717+E719+E721+E723+E725+E727+E729+E731+E733+E735+E737+E739+E741+E743+E745+E747+E749+E751+E753+E755+E757+E759+E761+E763+E765+E767+E769+E771+E773+E775+E777+E779+E781+E783+E785+E787+E789+E791+E793+E795+E797+E799+E801+E803+E805+E807+E809+E811+E813+E815+E817+E819+E821+E823+E825+E827+E829+E831+E833+E835+E837+E839+E841+E843+E845+E847+E849+E851+E853+E855+E857+E859+E861+E863+E865+E867+E869+E871+E873+E875+E877+E879+E881+E88</f>
        <v>10088.479999999998</v>
      </c>
      <c r="F701" s="27" t="s">
        <v>580</v>
      </c>
      <c r="G701" s="27">
        <f>G703+G705+G707+G709+G711+G713+G715+G717+G719+G721+G723+G725+G727+G729+G731+G733+G735+G737+G739+G741+G743+G745+G747+G749+G751+G753+G755+G757+G759+G761+G763+G765+G767+G769+G771+G773+G775+G777+G779+G781+G783+G785+G787+G789+G791+G793+G795+G797+G799+G801+G803+G805+G807+G809+G811+G813+G815+G817+G819+G821+G823+G825+G827+G829+G831+G833+G835+G837+G839+G841+G843+G845+G847+G849+G851+G853+G855+G857+G859+G861+G863+G865+G867+G869+G871+G873+G875+G877+G879+G881+G88</f>
        <v>10088.479999999998</v>
      </c>
    </row>
    <row r="702" spans="1:8" s="7" customFormat="1" ht="48" x14ac:dyDescent="0.2">
      <c r="A702" s="24"/>
      <c r="B702" s="28"/>
      <c r="C702" s="10" t="s">
        <v>616</v>
      </c>
      <c r="D702" s="27"/>
      <c r="E702" s="27"/>
      <c r="F702" s="27"/>
      <c r="G702" s="27"/>
      <c r="H702" s="23"/>
    </row>
    <row r="703" spans="1:8" s="7" customFormat="1" x14ac:dyDescent="0.2">
      <c r="A703" s="24"/>
      <c r="B703" s="28"/>
      <c r="C703" s="12" t="s">
        <v>3</v>
      </c>
      <c r="D703" s="26">
        <v>0</v>
      </c>
      <c r="E703" s="26">
        <v>0</v>
      </c>
      <c r="F703" s="26" t="s">
        <v>2</v>
      </c>
      <c r="G703" s="26">
        <v>0</v>
      </c>
    </row>
    <row r="704" spans="1:8" ht="36" x14ac:dyDescent="0.2">
      <c r="A704" s="24"/>
      <c r="B704" s="28"/>
      <c r="C704" s="12" t="s">
        <v>617</v>
      </c>
      <c r="D704" s="26"/>
      <c r="E704" s="26"/>
      <c r="F704" s="26"/>
      <c r="G704" s="26"/>
      <c r="H704" s="23"/>
    </row>
    <row r="705" spans="1:8" x14ac:dyDescent="0.2">
      <c r="A705" s="24"/>
      <c r="B705" s="28"/>
      <c r="C705" s="12" t="s">
        <v>6</v>
      </c>
      <c r="D705" s="26">
        <v>41</v>
      </c>
      <c r="E705" s="26">
        <v>41</v>
      </c>
      <c r="F705" s="26" t="s">
        <v>619</v>
      </c>
      <c r="G705" s="26">
        <v>41</v>
      </c>
    </row>
    <row r="706" spans="1:8" ht="24" x14ac:dyDescent="0.2">
      <c r="A706" s="24"/>
      <c r="B706" s="28"/>
      <c r="C706" s="12" t="s">
        <v>618</v>
      </c>
      <c r="D706" s="26"/>
      <c r="E706" s="26"/>
      <c r="F706" s="26"/>
      <c r="G706" s="26"/>
      <c r="H706" s="23"/>
    </row>
    <row r="707" spans="1:8" x14ac:dyDescent="0.2">
      <c r="A707" s="24"/>
      <c r="B707" s="28"/>
      <c r="C707" s="12" t="s">
        <v>31</v>
      </c>
      <c r="D707" s="26">
        <v>77.400000000000006</v>
      </c>
      <c r="E707" s="26">
        <v>76.789999999999992</v>
      </c>
      <c r="F707" s="26" t="s">
        <v>621</v>
      </c>
      <c r="G707" s="26">
        <v>76.789999999999992</v>
      </c>
    </row>
    <row r="708" spans="1:8" x14ac:dyDescent="0.2">
      <c r="A708" s="24"/>
      <c r="B708" s="28"/>
      <c r="C708" s="12" t="s">
        <v>620</v>
      </c>
      <c r="D708" s="26"/>
      <c r="E708" s="26"/>
      <c r="F708" s="26"/>
      <c r="G708" s="26"/>
      <c r="H708" s="23"/>
    </row>
    <row r="709" spans="1:8" x14ac:dyDescent="0.2">
      <c r="A709" s="24"/>
      <c r="B709" s="28"/>
      <c r="C709" s="12" t="s">
        <v>33</v>
      </c>
      <c r="D709" s="26">
        <v>846.9</v>
      </c>
      <c r="E709" s="26">
        <v>846.9</v>
      </c>
      <c r="F709" s="26" t="s">
        <v>594</v>
      </c>
      <c r="G709" s="26">
        <v>846.9</v>
      </c>
    </row>
    <row r="710" spans="1:8" ht="60" x14ac:dyDescent="0.2">
      <c r="A710" s="24"/>
      <c r="B710" s="28"/>
      <c r="C710" s="12" t="s">
        <v>622</v>
      </c>
      <c r="D710" s="26"/>
      <c r="E710" s="26"/>
      <c r="F710" s="26"/>
      <c r="G710" s="26"/>
      <c r="H710" s="23"/>
    </row>
    <row r="711" spans="1:8" x14ac:dyDescent="0.2">
      <c r="A711" s="24"/>
      <c r="B711" s="28"/>
      <c r="C711" s="12" t="s">
        <v>35</v>
      </c>
      <c r="D711" s="26">
        <v>377</v>
      </c>
      <c r="E711" s="26">
        <v>377</v>
      </c>
      <c r="F711" s="26" t="s">
        <v>594</v>
      </c>
      <c r="G711" s="26">
        <v>377</v>
      </c>
    </row>
    <row r="712" spans="1:8" ht="72" x14ac:dyDescent="0.2">
      <c r="A712" s="24"/>
      <c r="B712" s="28"/>
      <c r="C712" s="12" t="s">
        <v>581</v>
      </c>
      <c r="D712" s="26"/>
      <c r="E712" s="26"/>
      <c r="F712" s="26"/>
      <c r="G712" s="26"/>
      <c r="H712" s="23"/>
    </row>
    <row r="713" spans="1:8" x14ac:dyDescent="0.2">
      <c r="A713" s="24"/>
      <c r="B713" s="28"/>
      <c r="C713" s="12" t="s">
        <v>37</v>
      </c>
      <c r="D713" s="26">
        <v>99.4</v>
      </c>
      <c r="E713" s="26">
        <v>99.4</v>
      </c>
      <c r="F713" s="26" t="s">
        <v>624</v>
      </c>
      <c r="G713" s="26">
        <v>99.4</v>
      </c>
    </row>
    <row r="714" spans="1:8" ht="60" x14ac:dyDescent="0.2">
      <c r="A714" s="24"/>
      <c r="B714" s="28"/>
      <c r="C714" s="12" t="s">
        <v>623</v>
      </c>
      <c r="D714" s="26"/>
      <c r="E714" s="26"/>
      <c r="F714" s="26"/>
      <c r="G714" s="26"/>
      <c r="H714" s="23"/>
    </row>
    <row r="715" spans="1:8" x14ac:dyDescent="0.2">
      <c r="A715" s="24"/>
      <c r="B715" s="28"/>
      <c r="C715" s="12" t="s">
        <v>112</v>
      </c>
      <c r="D715" s="26">
        <v>783.8</v>
      </c>
      <c r="E715" s="26">
        <v>783.8</v>
      </c>
      <c r="F715" s="26" t="s">
        <v>594</v>
      </c>
      <c r="G715" s="26">
        <v>783.8</v>
      </c>
    </row>
    <row r="716" spans="1:8" ht="96" x14ac:dyDescent="0.2">
      <c r="A716" s="24"/>
      <c r="B716" s="28"/>
      <c r="C716" s="12" t="s">
        <v>625</v>
      </c>
      <c r="D716" s="26"/>
      <c r="E716" s="26"/>
      <c r="F716" s="26"/>
      <c r="G716" s="26"/>
      <c r="H716" s="23"/>
    </row>
    <row r="717" spans="1:8" x14ac:dyDescent="0.2">
      <c r="A717" s="24"/>
      <c r="B717" s="28"/>
      <c r="C717" s="12" t="s">
        <v>130</v>
      </c>
      <c r="D717" s="26">
        <v>145.19999999999999</v>
      </c>
      <c r="E717" s="26">
        <v>145.19999999999999</v>
      </c>
      <c r="F717" s="26" t="s">
        <v>594</v>
      </c>
      <c r="G717" s="26">
        <v>145.19999999999999</v>
      </c>
    </row>
    <row r="718" spans="1:8" ht="96" x14ac:dyDescent="0.2">
      <c r="A718" s="24"/>
      <c r="B718" s="28"/>
      <c r="C718" s="12" t="s">
        <v>626</v>
      </c>
      <c r="D718" s="26"/>
      <c r="E718" s="26"/>
      <c r="F718" s="26"/>
      <c r="G718" s="26"/>
      <c r="H718" s="23"/>
    </row>
    <row r="719" spans="1:8" x14ac:dyDescent="0.2">
      <c r="A719" s="24"/>
      <c r="B719" s="28"/>
      <c r="C719" s="12" t="s">
        <v>133</v>
      </c>
      <c r="D719" s="26">
        <v>0</v>
      </c>
      <c r="E719" s="26">
        <v>0</v>
      </c>
      <c r="F719" s="26" t="s">
        <v>2</v>
      </c>
      <c r="G719" s="26">
        <v>0</v>
      </c>
    </row>
    <row r="720" spans="1:8" ht="72" x14ac:dyDescent="0.2">
      <c r="A720" s="24"/>
      <c r="B720" s="28"/>
      <c r="C720" s="12" t="s">
        <v>627</v>
      </c>
      <c r="D720" s="26"/>
      <c r="E720" s="26"/>
      <c r="F720" s="26"/>
      <c r="G720" s="26"/>
      <c r="H720" s="23"/>
    </row>
    <row r="721" spans="1:8" x14ac:dyDescent="0.2">
      <c r="A721" s="24"/>
      <c r="B721" s="28"/>
      <c r="C721" s="12" t="s">
        <v>136</v>
      </c>
      <c r="D721" s="26">
        <v>54</v>
      </c>
      <c r="E721" s="26">
        <v>54</v>
      </c>
      <c r="F721" s="26" t="s">
        <v>594</v>
      </c>
      <c r="G721" s="26">
        <v>54</v>
      </c>
    </row>
    <row r="722" spans="1:8" ht="48" x14ac:dyDescent="0.2">
      <c r="A722" s="24"/>
      <c r="B722" s="28"/>
      <c r="C722" s="12" t="s">
        <v>628</v>
      </c>
      <c r="D722" s="26"/>
      <c r="E722" s="26"/>
      <c r="F722" s="26"/>
      <c r="G722" s="26"/>
      <c r="H722" s="23"/>
    </row>
    <row r="723" spans="1:8" x14ac:dyDescent="0.2">
      <c r="A723" s="24"/>
      <c r="B723" s="28"/>
      <c r="C723" s="12" t="s">
        <v>139</v>
      </c>
      <c r="D723" s="26">
        <v>0</v>
      </c>
      <c r="E723" s="26">
        <v>0</v>
      </c>
      <c r="F723" s="26" t="s">
        <v>2</v>
      </c>
      <c r="G723" s="26">
        <v>0</v>
      </c>
    </row>
    <row r="724" spans="1:8" ht="48" x14ac:dyDescent="0.2">
      <c r="A724" s="24"/>
      <c r="B724" s="28"/>
      <c r="C724" s="12" t="s">
        <v>629</v>
      </c>
      <c r="D724" s="26"/>
      <c r="E724" s="26"/>
      <c r="F724" s="26"/>
      <c r="G724" s="26"/>
      <c r="H724" s="23"/>
    </row>
    <row r="725" spans="1:8" x14ac:dyDescent="0.2">
      <c r="A725" s="24"/>
      <c r="B725" s="28"/>
      <c r="C725" s="12" t="s">
        <v>142</v>
      </c>
      <c r="D725" s="26">
        <v>198.32999999999998</v>
      </c>
      <c r="E725" s="26">
        <v>198.32999999999998</v>
      </c>
      <c r="F725" s="26" t="s">
        <v>624</v>
      </c>
      <c r="G725" s="26">
        <v>198.32999999999998</v>
      </c>
    </row>
    <row r="726" spans="1:8" ht="60" x14ac:dyDescent="0.2">
      <c r="A726" s="24"/>
      <c r="B726" s="28"/>
      <c r="C726" s="12" t="s">
        <v>630</v>
      </c>
      <c r="D726" s="26"/>
      <c r="E726" s="26"/>
      <c r="F726" s="26"/>
      <c r="G726" s="26"/>
      <c r="H726" s="23"/>
    </row>
    <row r="727" spans="1:8" x14ac:dyDescent="0.2">
      <c r="A727" s="24"/>
      <c r="B727" s="28"/>
      <c r="C727" s="12" t="s">
        <v>145</v>
      </c>
      <c r="D727" s="26">
        <v>40.799999999999997</v>
      </c>
      <c r="E727" s="26">
        <v>40.799999999999997</v>
      </c>
      <c r="F727" s="26" t="s">
        <v>624</v>
      </c>
      <c r="G727" s="26">
        <v>40.799999999999997</v>
      </c>
    </row>
    <row r="728" spans="1:8" ht="48" x14ac:dyDescent="0.2">
      <c r="A728" s="24"/>
      <c r="B728" s="28"/>
      <c r="C728" s="12" t="s">
        <v>631</v>
      </c>
      <c r="D728" s="26"/>
      <c r="E728" s="26"/>
      <c r="F728" s="26"/>
      <c r="G728" s="26"/>
      <c r="H728" s="23"/>
    </row>
    <row r="729" spans="1:8" x14ac:dyDescent="0.2">
      <c r="A729" s="24"/>
      <c r="B729" s="28"/>
      <c r="C729" s="12" t="s">
        <v>148</v>
      </c>
      <c r="D729" s="26">
        <v>0</v>
      </c>
      <c r="E729" s="26">
        <v>0</v>
      </c>
      <c r="F729" s="26" t="s">
        <v>2</v>
      </c>
      <c r="G729" s="26">
        <v>0</v>
      </c>
    </row>
    <row r="730" spans="1:8" ht="36" x14ac:dyDescent="0.2">
      <c r="A730" s="24"/>
      <c r="B730" s="28"/>
      <c r="C730" s="12" t="s">
        <v>632</v>
      </c>
      <c r="D730" s="26"/>
      <c r="E730" s="26"/>
      <c r="F730" s="26"/>
      <c r="G730" s="26"/>
      <c r="H730" s="23"/>
    </row>
    <row r="731" spans="1:8" x14ac:dyDescent="0.2">
      <c r="A731" s="24"/>
      <c r="B731" s="28"/>
      <c r="C731" s="12" t="s">
        <v>151</v>
      </c>
      <c r="D731" s="26">
        <v>0</v>
      </c>
      <c r="E731" s="26">
        <v>0</v>
      </c>
      <c r="F731" s="26" t="s">
        <v>2</v>
      </c>
      <c r="G731" s="26">
        <v>0</v>
      </c>
    </row>
    <row r="732" spans="1:8" ht="48" x14ac:dyDescent="0.2">
      <c r="A732" s="24"/>
      <c r="B732" s="28"/>
      <c r="C732" s="12" t="s">
        <v>633</v>
      </c>
      <c r="D732" s="26"/>
      <c r="E732" s="26"/>
      <c r="F732" s="26"/>
      <c r="G732" s="26"/>
      <c r="H732" s="23"/>
    </row>
    <row r="733" spans="1:8" x14ac:dyDescent="0.2">
      <c r="A733" s="24"/>
      <c r="B733" s="28"/>
      <c r="C733" s="12" t="s">
        <v>154</v>
      </c>
      <c r="D733" s="26">
        <v>138.54000000000002</v>
      </c>
      <c r="E733" s="26">
        <v>138.54000000000002</v>
      </c>
      <c r="F733" s="26" t="s">
        <v>624</v>
      </c>
      <c r="G733" s="26">
        <v>138.54000000000002</v>
      </c>
    </row>
    <row r="734" spans="1:8" ht="84" x14ac:dyDescent="0.2">
      <c r="A734" s="24"/>
      <c r="B734" s="28"/>
      <c r="C734" s="12" t="s">
        <v>634</v>
      </c>
      <c r="D734" s="26"/>
      <c r="E734" s="26"/>
      <c r="F734" s="26"/>
      <c r="G734" s="26"/>
      <c r="H734" s="23"/>
    </row>
    <row r="735" spans="1:8" x14ac:dyDescent="0.2">
      <c r="A735" s="24"/>
      <c r="B735" s="28"/>
      <c r="C735" s="12" t="s">
        <v>156</v>
      </c>
      <c r="D735" s="26">
        <v>89.53</v>
      </c>
      <c r="E735" s="26">
        <v>89.53</v>
      </c>
      <c r="F735" s="26" t="s">
        <v>636</v>
      </c>
      <c r="G735" s="26">
        <v>89.53</v>
      </c>
    </row>
    <row r="736" spans="1:8" ht="60" x14ac:dyDescent="0.2">
      <c r="A736" s="24"/>
      <c r="B736" s="28"/>
      <c r="C736" s="12" t="s">
        <v>635</v>
      </c>
      <c r="D736" s="26"/>
      <c r="E736" s="26"/>
      <c r="F736" s="26"/>
      <c r="G736" s="26"/>
      <c r="H736" s="23"/>
    </row>
    <row r="737" spans="1:8" x14ac:dyDescent="0.2">
      <c r="A737" s="24"/>
      <c r="B737" s="28"/>
      <c r="C737" s="12" t="s">
        <v>158</v>
      </c>
      <c r="D737" s="26">
        <v>107.9</v>
      </c>
      <c r="E737" s="26">
        <v>107.9</v>
      </c>
      <c r="F737" s="26" t="s">
        <v>594</v>
      </c>
      <c r="G737" s="26">
        <v>107.9</v>
      </c>
    </row>
    <row r="738" spans="1:8" ht="60" x14ac:dyDescent="0.2">
      <c r="A738" s="24"/>
      <c r="B738" s="28"/>
      <c r="C738" s="12" t="s">
        <v>637</v>
      </c>
      <c r="D738" s="26"/>
      <c r="E738" s="26"/>
      <c r="F738" s="26"/>
      <c r="G738" s="26"/>
      <c r="H738" s="23"/>
    </row>
    <row r="739" spans="1:8" x14ac:dyDescent="0.2">
      <c r="A739" s="24"/>
      <c r="B739" s="28"/>
      <c r="C739" s="12" t="s">
        <v>160</v>
      </c>
      <c r="D739" s="26">
        <v>176</v>
      </c>
      <c r="E739" s="26">
        <v>176</v>
      </c>
      <c r="F739" s="26" t="s">
        <v>594</v>
      </c>
      <c r="G739" s="26">
        <v>176</v>
      </c>
    </row>
    <row r="740" spans="1:8" ht="36" x14ac:dyDescent="0.2">
      <c r="A740" s="24"/>
      <c r="B740" s="28"/>
      <c r="C740" s="12" t="s">
        <v>638</v>
      </c>
      <c r="D740" s="26"/>
      <c r="E740" s="26"/>
      <c r="F740" s="26"/>
      <c r="G740" s="26"/>
      <c r="H740" s="23"/>
    </row>
    <row r="741" spans="1:8" x14ac:dyDescent="0.2">
      <c r="A741" s="24"/>
      <c r="B741" s="28"/>
      <c r="C741" s="12" t="s">
        <v>163</v>
      </c>
      <c r="D741" s="26">
        <v>477.6</v>
      </c>
      <c r="E741" s="26">
        <v>477.6</v>
      </c>
      <c r="F741" s="26" t="s">
        <v>640</v>
      </c>
      <c r="G741" s="26">
        <v>477.6</v>
      </c>
    </row>
    <row r="742" spans="1:8" ht="72" x14ac:dyDescent="0.2">
      <c r="A742" s="24"/>
      <c r="B742" s="28"/>
      <c r="C742" s="12" t="s">
        <v>639</v>
      </c>
      <c r="D742" s="26"/>
      <c r="E742" s="26"/>
      <c r="F742" s="26"/>
      <c r="G742" s="26"/>
      <c r="H742" s="23"/>
    </row>
    <row r="743" spans="1:8" x14ac:dyDescent="0.2">
      <c r="A743" s="24"/>
      <c r="B743" s="28"/>
      <c r="C743" s="12" t="s">
        <v>166</v>
      </c>
      <c r="D743" s="26">
        <v>114</v>
      </c>
      <c r="E743" s="26">
        <v>114</v>
      </c>
      <c r="F743" s="26" t="s">
        <v>642</v>
      </c>
      <c r="G743" s="26">
        <v>114</v>
      </c>
    </row>
    <row r="744" spans="1:8" ht="60" x14ac:dyDescent="0.2">
      <c r="A744" s="24"/>
      <c r="B744" s="28"/>
      <c r="C744" s="12" t="s">
        <v>641</v>
      </c>
      <c r="D744" s="26"/>
      <c r="E744" s="26"/>
      <c r="F744" s="26"/>
      <c r="G744" s="26"/>
      <c r="H744" s="23"/>
    </row>
    <row r="745" spans="1:8" x14ac:dyDescent="0.2">
      <c r="A745" s="24"/>
      <c r="B745" s="28"/>
      <c r="C745" s="12" t="s">
        <v>169</v>
      </c>
      <c r="D745" s="26">
        <v>910.8</v>
      </c>
      <c r="E745" s="26">
        <v>910.8</v>
      </c>
      <c r="F745" s="26" t="s">
        <v>594</v>
      </c>
      <c r="G745" s="26">
        <v>910.8</v>
      </c>
    </row>
    <row r="746" spans="1:8" ht="84" x14ac:dyDescent="0.2">
      <c r="A746" s="24"/>
      <c r="B746" s="28"/>
      <c r="C746" s="12" t="s">
        <v>643</v>
      </c>
      <c r="D746" s="26"/>
      <c r="E746" s="26"/>
      <c r="F746" s="26"/>
      <c r="G746" s="26"/>
      <c r="H746" s="23"/>
    </row>
    <row r="747" spans="1:8" x14ac:dyDescent="0.2">
      <c r="A747" s="24"/>
      <c r="B747" s="28"/>
      <c r="C747" s="12" t="s">
        <v>220</v>
      </c>
      <c r="D747" s="26">
        <v>41.4</v>
      </c>
      <c r="E747" s="26">
        <v>41.4</v>
      </c>
      <c r="F747" s="26" t="s">
        <v>594</v>
      </c>
      <c r="G747" s="26">
        <v>41.4</v>
      </c>
    </row>
    <row r="748" spans="1:8" ht="60" x14ac:dyDescent="0.2">
      <c r="A748" s="24"/>
      <c r="B748" s="28"/>
      <c r="C748" s="12" t="s">
        <v>644</v>
      </c>
      <c r="D748" s="26"/>
      <c r="E748" s="26"/>
      <c r="F748" s="26"/>
      <c r="G748" s="26"/>
      <c r="H748" s="23"/>
    </row>
    <row r="749" spans="1:8" x14ac:dyDescent="0.2">
      <c r="A749" s="24"/>
      <c r="B749" s="28"/>
      <c r="C749" s="12" t="s">
        <v>222</v>
      </c>
      <c r="D749" s="26">
        <v>82.8</v>
      </c>
      <c r="E749" s="26">
        <v>82.8</v>
      </c>
      <c r="F749" s="26" t="s">
        <v>642</v>
      </c>
      <c r="G749" s="26">
        <v>82.8</v>
      </c>
    </row>
    <row r="750" spans="1:8" ht="84" x14ac:dyDescent="0.2">
      <c r="A750" s="24"/>
      <c r="B750" s="28"/>
      <c r="C750" s="12" t="s">
        <v>645</v>
      </c>
      <c r="D750" s="26"/>
      <c r="E750" s="26"/>
      <c r="F750" s="26"/>
      <c r="G750" s="26"/>
      <c r="H750" s="23"/>
    </row>
    <row r="751" spans="1:8" x14ac:dyDescent="0.2">
      <c r="A751" s="24"/>
      <c r="B751" s="28"/>
      <c r="C751" s="12" t="s">
        <v>225</v>
      </c>
      <c r="D751" s="26">
        <v>55.2</v>
      </c>
      <c r="E751" s="26">
        <v>55.2</v>
      </c>
      <c r="F751" s="26" t="s">
        <v>642</v>
      </c>
      <c r="G751" s="26">
        <v>55.2</v>
      </c>
    </row>
    <row r="752" spans="1:8" ht="60" x14ac:dyDescent="0.2">
      <c r="A752" s="24"/>
      <c r="B752" s="28"/>
      <c r="C752" s="12" t="s">
        <v>646</v>
      </c>
      <c r="D752" s="26"/>
      <c r="E752" s="26"/>
      <c r="F752" s="26"/>
      <c r="G752" s="26"/>
      <c r="H752" s="23"/>
    </row>
    <row r="753" spans="1:8" x14ac:dyDescent="0.2">
      <c r="A753" s="24"/>
      <c r="B753" s="28"/>
      <c r="C753" s="12" t="s">
        <v>228</v>
      </c>
      <c r="D753" s="26">
        <v>132</v>
      </c>
      <c r="E753" s="26">
        <v>132</v>
      </c>
      <c r="F753" s="26" t="s">
        <v>648</v>
      </c>
      <c r="G753" s="26">
        <v>132</v>
      </c>
    </row>
    <row r="754" spans="1:8" ht="96" x14ac:dyDescent="0.2">
      <c r="A754" s="24"/>
      <c r="B754" s="28"/>
      <c r="C754" s="12" t="s">
        <v>647</v>
      </c>
      <c r="D754" s="26"/>
      <c r="E754" s="26"/>
      <c r="F754" s="26"/>
      <c r="G754" s="26"/>
      <c r="H754" s="23"/>
    </row>
    <row r="755" spans="1:8" x14ac:dyDescent="0.2">
      <c r="A755" s="24"/>
      <c r="B755" s="28"/>
      <c r="C755" s="12" t="s">
        <v>649</v>
      </c>
      <c r="D755" s="26">
        <v>299</v>
      </c>
      <c r="E755" s="26">
        <v>299</v>
      </c>
      <c r="F755" s="26" t="s">
        <v>651</v>
      </c>
      <c r="G755" s="26">
        <v>299</v>
      </c>
    </row>
    <row r="756" spans="1:8" ht="96" x14ac:dyDescent="0.2">
      <c r="A756" s="24"/>
      <c r="B756" s="28"/>
      <c r="C756" s="12" t="s">
        <v>650</v>
      </c>
      <c r="D756" s="26"/>
      <c r="E756" s="26"/>
      <c r="F756" s="26"/>
      <c r="G756" s="26"/>
      <c r="H756" s="23"/>
    </row>
    <row r="757" spans="1:8" x14ac:dyDescent="0.2">
      <c r="A757" s="24"/>
      <c r="B757" s="28"/>
      <c r="C757" s="12" t="s">
        <v>652</v>
      </c>
      <c r="D757" s="26">
        <v>13.2</v>
      </c>
      <c r="E757" s="26">
        <v>13.2</v>
      </c>
      <c r="F757" s="26" t="s">
        <v>594</v>
      </c>
      <c r="G757" s="26">
        <v>13.2</v>
      </c>
    </row>
    <row r="758" spans="1:8" ht="84" x14ac:dyDescent="0.2">
      <c r="A758" s="24"/>
      <c r="B758" s="28"/>
      <c r="C758" s="12" t="s">
        <v>653</v>
      </c>
      <c r="D758" s="26"/>
      <c r="E758" s="26"/>
      <c r="F758" s="26"/>
      <c r="G758" s="26"/>
      <c r="H758" s="23"/>
    </row>
    <row r="759" spans="1:8" x14ac:dyDescent="0.2">
      <c r="A759" s="24"/>
      <c r="B759" s="28"/>
      <c r="C759" s="12" t="s">
        <v>654</v>
      </c>
      <c r="D759" s="26">
        <v>26.4</v>
      </c>
      <c r="E759" s="26">
        <v>26.4</v>
      </c>
      <c r="F759" s="26" t="s">
        <v>594</v>
      </c>
      <c r="G759" s="26">
        <v>26.4</v>
      </c>
    </row>
    <row r="760" spans="1:8" ht="108" x14ac:dyDescent="0.2">
      <c r="A760" s="24"/>
      <c r="B760" s="28"/>
      <c r="C760" s="12" t="s">
        <v>655</v>
      </c>
      <c r="D760" s="26"/>
      <c r="E760" s="26"/>
      <c r="F760" s="26"/>
      <c r="G760" s="26"/>
      <c r="H760" s="23"/>
    </row>
    <row r="761" spans="1:8" x14ac:dyDescent="0.2">
      <c r="A761" s="24"/>
      <c r="B761" s="28"/>
      <c r="C761" s="12" t="s">
        <v>656</v>
      </c>
      <c r="D761" s="26">
        <v>0</v>
      </c>
      <c r="E761" s="26">
        <v>0</v>
      </c>
      <c r="F761" s="26" t="s">
        <v>2</v>
      </c>
      <c r="G761" s="26">
        <v>0</v>
      </c>
    </row>
    <row r="762" spans="1:8" ht="108" x14ac:dyDescent="0.2">
      <c r="A762" s="24"/>
      <c r="B762" s="28"/>
      <c r="C762" s="12" t="s">
        <v>657</v>
      </c>
      <c r="D762" s="26"/>
      <c r="E762" s="26"/>
      <c r="F762" s="26"/>
      <c r="G762" s="26"/>
      <c r="H762" s="23"/>
    </row>
    <row r="763" spans="1:8" x14ac:dyDescent="0.2">
      <c r="A763" s="24"/>
      <c r="B763" s="28"/>
      <c r="C763" s="12" t="s">
        <v>658</v>
      </c>
      <c r="D763" s="26">
        <v>72</v>
      </c>
      <c r="E763" s="26">
        <v>72</v>
      </c>
      <c r="F763" s="26" t="s">
        <v>660</v>
      </c>
      <c r="G763" s="26">
        <v>72</v>
      </c>
    </row>
    <row r="764" spans="1:8" ht="108" x14ac:dyDescent="0.2">
      <c r="A764" s="24"/>
      <c r="B764" s="28"/>
      <c r="C764" s="12" t="s">
        <v>659</v>
      </c>
      <c r="D764" s="26"/>
      <c r="E764" s="26"/>
      <c r="F764" s="26"/>
      <c r="G764" s="26"/>
      <c r="H764" s="23"/>
    </row>
    <row r="765" spans="1:8" x14ac:dyDescent="0.2">
      <c r="A765" s="24"/>
      <c r="B765" s="28"/>
      <c r="C765" s="12" t="s">
        <v>661</v>
      </c>
      <c r="D765" s="26">
        <v>10.6</v>
      </c>
      <c r="E765" s="26">
        <v>10.6</v>
      </c>
      <c r="F765" s="26" t="s">
        <v>663</v>
      </c>
      <c r="G765" s="26">
        <v>10.6</v>
      </c>
    </row>
    <row r="766" spans="1:8" ht="108" x14ac:dyDescent="0.2">
      <c r="A766" s="24"/>
      <c r="B766" s="28"/>
      <c r="C766" s="12" t="s">
        <v>662</v>
      </c>
      <c r="D766" s="26"/>
      <c r="E766" s="26"/>
      <c r="F766" s="26"/>
      <c r="G766" s="26"/>
      <c r="H766" s="23"/>
    </row>
    <row r="767" spans="1:8" x14ac:dyDescent="0.2">
      <c r="A767" s="24"/>
      <c r="B767" s="28"/>
      <c r="C767" s="12" t="s">
        <v>664</v>
      </c>
      <c r="D767" s="26">
        <v>0</v>
      </c>
      <c r="E767" s="26">
        <v>0</v>
      </c>
      <c r="F767" s="26" t="s">
        <v>2</v>
      </c>
      <c r="G767" s="26">
        <v>0</v>
      </c>
    </row>
    <row r="768" spans="1:8" ht="120" x14ac:dyDescent="0.2">
      <c r="A768" s="24"/>
      <c r="B768" s="28"/>
      <c r="C768" s="12" t="s">
        <v>665</v>
      </c>
      <c r="D768" s="26"/>
      <c r="E768" s="26"/>
      <c r="F768" s="26"/>
      <c r="G768" s="26"/>
      <c r="H768" s="23"/>
    </row>
    <row r="769" spans="1:8" x14ac:dyDescent="0.2">
      <c r="A769" s="24"/>
      <c r="B769" s="28"/>
      <c r="C769" s="12" t="s">
        <v>666</v>
      </c>
      <c r="D769" s="26">
        <v>24</v>
      </c>
      <c r="E769" s="26">
        <v>24</v>
      </c>
      <c r="F769" s="26" t="s">
        <v>594</v>
      </c>
      <c r="G769" s="26">
        <v>24</v>
      </c>
    </row>
    <row r="770" spans="1:8" ht="72" x14ac:dyDescent="0.2">
      <c r="A770" s="24"/>
      <c r="B770" s="28"/>
      <c r="C770" s="12" t="s">
        <v>667</v>
      </c>
      <c r="D770" s="26"/>
      <c r="E770" s="26"/>
      <c r="F770" s="26"/>
      <c r="G770" s="26"/>
      <c r="H770" s="23"/>
    </row>
    <row r="771" spans="1:8" x14ac:dyDescent="0.2">
      <c r="A771" s="24"/>
      <c r="B771" s="28"/>
      <c r="C771" s="12" t="s">
        <v>668</v>
      </c>
      <c r="D771" s="26">
        <v>142.1</v>
      </c>
      <c r="E771" s="26">
        <v>142.1</v>
      </c>
      <c r="F771" s="26" t="s">
        <v>594</v>
      </c>
      <c r="G771" s="26">
        <v>142.1</v>
      </c>
    </row>
    <row r="772" spans="1:8" ht="48" x14ac:dyDescent="0.2">
      <c r="A772" s="24"/>
      <c r="B772" s="28"/>
      <c r="C772" s="12" t="s">
        <v>669</v>
      </c>
      <c r="D772" s="26"/>
      <c r="E772" s="26"/>
      <c r="F772" s="26"/>
      <c r="G772" s="26"/>
      <c r="H772" s="23"/>
    </row>
    <row r="773" spans="1:8" x14ac:dyDescent="0.2">
      <c r="A773" s="24"/>
      <c r="B773" s="28"/>
      <c r="C773" s="12" t="s">
        <v>670</v>
      </c>
      <c r="D773" s="26">
        <v>18</v>
      </c>
      <c r="E773" s="26">
        <v>18</v>
      </c>
      <c r="F773" s="26" t="s">
        <v>624</v>
      </c>
      <c r="G773" s="26">
        <v>18</v>
      </c>
    </row>
    <row r="774" spans="1:8" ht="48" x14ac:dyDescent="0.2">
      <c r="A774" s="24"/>
      <c r="B774" s="28"/>
      <c r="C774" s="12" t="s">
        <v>671</v>
      </c>
      <c r="D774" s="26"/>
      <c r="E774" s="26"/>
      <c r="F774" s="26"/>
      <c r="G774" s="26"/>
      <c r="H774" s="23"/>
    </row>
    <row r="775" spans="1:8" x14ac:dyDescent="0.2">
      <c r="A775" s="24"/>
      <c r="B775" s="28"/>
      <c r="C775" s="12" t="s">
        <v>672</v>
      </c>
      <c r="D775" s="26">
        <v>21</v>
      </c>
      <c r="E775" s="26">
        <v>21</v>
      </c>
      <c r="F775" s="26" t="s">
        <v>594</v>
      </c>
      <c r="G775" s="26">
        <v>21</v>
      </c>
    </row>
    <row r="776" spans="1:8" ht="60" x14ac:dyDescent="0.2">
      <c r="A776" s="24"/>
      <c r="B776" s="28"/>
      <c r="C776" s="12" t="s">
        <v>673</v>
      </c>
      <c r="D776" s="26"/>
      <c r="E776" s="26"/>
      <c r="F776" s="26"/>
      <c r="G776" s="26"/>
      <c r="H776" s="23"/>
    </row>
    <row r="777" spans="1:8" x14ac:dyDescent="0.2">
      <c r="A777" s="24"/>
      <c r="B777" s="28"/>
      <c r="C777" s="12" t="s">
        <v>674</v>
      </c>
      <c r="D777" s="26">
        <v>124</v>
      </c>
      <c r="E777" s="26">
        <v>124</v>
      </c>
      <c r="F777" s="26" t="s">
        <v>594</v>
      </c>
      <c r="G777" s="26">
        <v>124</v>
      </c>
    </row>
    <row r="778" spans="1:8" ht="24" x14ac:dyDescent="0.2">
      <c r="A778" s="24"/>
      <c r="B778" s="28"/>
      <c r="C778" s="12" t="s">
        <v>675</v>
      </c>
      <c r="D778" s="26"/>
      <c r="E778" s="26"/>
      <c r="F778" s="26"/>
      <c r="G778" s="26"/>
      <c r="H778" s="23"/>
    </row>
    <row r="779" spans="1:8" x14ac:dyDescent="0.2">
      <c r="A779" s="24"/>
      <c r="B779" s="28"/>
      <c r="C779" s="12" t="s">
        <v>676</v>
      </c>
      <c r="D779" s="26">
        <v>60</v>
      </c>
      <c r="E779" s="26">
        <v>60</v>
      </c>
      <c r="F779" s="26" t="s">
        <v>678</v>
      </c>
      <c r="G779" s="26">
        <v>60</v>
      </c>
    </row>
    <row r="780" spans="1:8" ht="24" x14ac:dyDescent="0.2">
      <c r="A780" s="24"/>
      <c r="B780" s="28"/>
      <c r="C780" s="12" t="s">
        <v>677</v>
      </c>
      <c r="D780" s="26"/>
      <c r="E780" s="26"/>
      <c r="F780" s="26"/>
      <c r="G780" s="26"/>
      <c r="H780" s="23"/>
    </row>
    <row r="781" spans="1:8" x14ac:dyDescent="0.2">
      <c r="A781" s="24"/>
      <c r="B781" s="28"/>
      <c r="C781" s="12" t="s">
        <v>679</v>
      </c>
      <c r="D781" s="26">
        <v>0</v>
      </c>
      <c r="E781" s="26">
        <v>0</v>
      </c>
      <c r="F781" s="26" t="s">
        <v>2</v>
      </c>
      <c r="G781" s="26">
        <v>0</v>
      </c>
    </row>
    <row r="782" spans="1:8" ht="48" x14ac:dyDescent="0.2">
      <c r="A782" s="24"/>
      <c r="B782" s="28"/>
      <c r="C782" s="12" t="s">
        <v>680</v>
      </c>
      <c r="D782" s="26"/>
      <c r="E782" s="26"/>
      <c r="F782" s="26"/>
      <c r="G782" s="26"/>
      <c r="H782" s="23"/>
    </row>
    <row r="783" spans="1:8" x14ac:dyDescent="0.2">
      <c r="A783" s="24"/>
      <c r="B783" s="28"/>
      <c r="C783" s="12" t="s">
        <v>681</v>
      </c>
      <c r="D783" s="26">
        <v>690</v>
      </c>
      <c r="E783" s="26">
        <v>690</v>
      </c>
      <c r="F783" s="26" t="s">
        <v>594</v>
      </c>
      <c r="G783" s="26">
        <v>690</v>
      </c>
    </row>
    <row r="784" spans="1:8" ht="48" x14ac:dyDescent="0.2">
      <c r="A784" s="24"/>
      <c r="B784" s="28"/>
      <c r="C784" s="12" t="s">
        <v>682</v>
      </c>
      <c r="D784" s="26"/>
      <c r="E784" s="26"/>
      <c r="F784" s="26"/>
      <c r="G784" s="26"/>
      <c r="H784" s="23"/>
    </row>
    <row r="785" spans="1:8" x14ac:dyDescent="0.2">
      <c r="A785" s="24"/>
      <c r="B785" s="28"/>
      <c r="C785" s="12" t="s">
        <v>683</v>
      </c>
      <c r="D785" s="26">
        <v>821.0200000000001</v>
      </c>
      <c r="E785" s="26">
        <v>821.0200000000001</v>
      </c>
      <c r="F785" s="26" t="s">
        <v>594</v>
      </c>
      <c r="G785" s="26">
        <v>821.0200000000001</v>
      </c>
    </row>
    <row r="786" spans="1:8" ht="48" x14ac:dyDescent="0.2">
      <c r="A786" s="24"/>
      <c r="B786" s="28"/>
      <c r="C786" s="12" t="s">
        <v>684</v>
      </c>
      <c r="D786" s="26"/>
      <c r="E786" s="26"/>
      <c r="F786" s="26"/>
      <c r="G786" s="26"/>
      <c r="H786" s="23"/>
    </row>
    <row r="787" spans="1:8" x14ac:dyDescent="0.2">
      <c r="A787" s="24"/>
      <c r="B787" s="28"/>
      <c r="C787" s="12" t="s">
        <v>685</v>
      </c>
      <c r="D787" s="26">
        <v>0</v>
      </c>
      <c r="E787" s="26">
        <v>0</v>
      </c>
      <c r="F787" s="26" t="s">
        <v>2</v>
      </c>
      <c r="G787" s="26">
        <v>0</v>
      </c>
    </row>
    <row r="788" spans="1:8" ht="48" x14ac:dyDescent="0.2">
      <c r="A788" s="24"/>
      <c r="B788" s="28"/>
      <c r="C788" s="12" t="s">
        <v>686</v>
      </c>
      <c r="D788" s="26"/>
      <c r="E788" s="26"/>
      <c r="F788" s="26"/>
      <c r="G788" s="26"/>
      <c r="H788" s="23"/>
    </row>
    <row r="789" spans="1:8" x14ac:dyDescent="0.2">
      <c r="A789" s="24"/>
      <c r="B789" s="28"/>
      <c r="C789" s="12" t="s">
        <v>687</v>
      </c>
      <c r="D789" s="26">
        <v>172.98</v>
      </c>
      <c r="E789" s="26">
        <v>172.98</v>
      </c>
      <c r="F789" s="26" t="s">
        <v>594</v>
      </c>
      <c r="G789" s="26">
        <v>172.98</v>
      </c>
    </row>
    <row r="790" spans="1:8" ht="48" x14ac:dyDescent="0.2">
      <c r="A790" s="24"/>
      <c r="B790" s="28"/>
      <c r="C790" s="12" t="s">
        <v>688</v>
      </c>
      <c r="D790" s="26"/>
      <c r="E790" s="26"/>
      <c r="F790" s="26"/>
      <c r="G790" s="26"/>
      <c r="H790" s="23"/>
    </row>
    <row r="791" spans="1:8" x14ac:dyDescent="0.2">
      <c r="A791" s="24"/>
      <c r="B791" s="28"/>
      <c r="C791" s="12" t="s">
        <v>689</v>
      </c>
      <c r="D791" s="26">
        <v>76.19</v>
      </c>
      <c r="E791" s="26">
        <v>76.19</v>
      </c>
      <c r="F791" s="26" t="s">
        <v>594</v>
      </c>
      <c r="G791" s="26">
        <v>76.19</v>
      </c>
    </row>
    <row r="792" spans="1:8" ht="48" x14ac:dyDescent="0.2">
      <c r="A792" s="24"/>
      <c r="B792" s="28"/>
      <c r="C792" s="12" t="s">
        <v>690</v>
      </c>
      <c r="D792" s="26"/>
      <c r="E792" s="26"/>
      <c r="F792" s="26"/>
      <c r="G792" s="26"/>
      <c r="H792" s="23"/>
    </row>
    <row r="793" spans="1:8" x14ac:dyDescent="0.2">
      <c r="A793" s="24"/>
      <c r="B793" s="28"/>
      <c r="C793" s="12" t="s">
        <v>691</v>
      </c>
      <c r="D793" s="26">
        <v>322.61</v>
      </c>
      <c r="E793" s="26">
        <v>322.61</v>
      </c>
      <c r="F793" s="26" t="s">
        <v>594</v>
      </c>
      <c r="G793" s="26">
        <v>322.61</v>
      </c>
    </row>
    <row r="794" spans="1:8" ht="48" x14ac:dyDescent="0.2">
      <c r="A794" s="24"/>
      <c r="B794" s="28"/>
      <c r="C794" s="12" t="s">
        <v>692</v>
      </c>
      <c r="D794" s="26"/>
      <c r="E794" s="26"/>
      <c r="F794" s="26"/>
      <c r="G794" s="26"/>
      <c r="H794" s="23"/>
    </row>
    <row r="795" spans="1:8" x14ac:dyDescent="0.2">
      <c r="A795" s="24"/>
      <c r="B795" s="28"/>
      <c r="C795" s="12" t="s">
        <v>693</v>
      </c>
      <c r="D795" s="26">
        <v>33.239999999999995</v>
      </c>
      <c r="E795" s="26">
        <v>33.239999999999995</v>
      </c>
      <c r="F795" s="26" t="s">
        <v>594</v>
      </c>
      <c r="G795" s="26">
        <v>33.239999999999995</v>
      </c>
    </row>
    <row r="796" spans="1:8" ht="48" x14ac:dyDescent="0.2">
      <c r="A796" s="24"/>
      <c r="B796" s="28"/>
      <c r="C796" s="12" t="s">
        <v>694</v>
      </c>
      <c r="D796" s="26"/>
      <c r="E796" s="26"/>
      <c r="F796" s="26"/>
      <c r="G796" s="26"/>
      <c r="H796" s="23"/>
    </row>
    <row r="797" spans="1:8" x14ac:dyDescent="0.2">
      <c r="A797" s="24"/>
      <c r="B797" s="28"/>
      <c r="C797" s="12" t="s">
        <v>695</v>
      </c>
      <c r="D797" s="26">
        <v>14</v>
      </c>
      <c r="E797" s="26">
        <v>14</v>
      </c>
      <c r="F797" s="26" t="s">
        <v>594</v>
      </c>
      <c r="G797" s="26">
        <v>14</v>
      </c>
    </row>
    <row r="798" spans="1:8" ht="60" x14ac:dyDescent="0.2">
      <c r="A798" s="24"/>
      <c r="B798" s="28"/>
      <c r="C798" s="12" t="s">
        <v>696</v>
      </c>
      <c r="D798" s="26"/>
      <c r="E798" s="26"/>
      <c r="F798" s="26"/>
      <c r="G798" s="26"/>
      <c r="H798" s="23"/>
    </row>
    <row r="799" spans="1:8" x14ac:dyDescent="0.2">
      <c r="A799" s="24"/>
      <c r="B799" s="28"/>
      <c r="C799" s="12" t="s">
        <v>697</v>
      </c>
      <c r="D799" s="26">
        <v>8</v>
      </c>
      <c r="E799" s="26">
        <v>8</v>
      </c>
      <c r="F799" s="26" t="s">
        <v>594</v>
      </c>
      <c r="G799" s="26">
        <v>8</v>
      </c>
    </row>
    <row r="800" spans="1:8" ht="60" x14ac:dyDescent="0.2">
      <c r="A800" s="24"/>
      <c r="B800" s="28"/>
      <c r="C800" s="12" t="s">
        <v>698</v>
      </c>
      <c r="D800" s="26"/>
      <c r="E800" s="26"/>
      <c r="F800" s="26"/>
      <c r="G800" s="26"/>
      <c r="H800" s="23"/>
    </row>
    <row r="801" spans="1:8" x14ac:dyDescent="0.2">
      <c r="A801" s="24"/>
      <c r="B801" s="28"/>
      <c r="C801" s="12" t="s">
        <v>699</v>
      </c>
      <c r="D801" s="26">
        <v>0</v>
      </c>
      <c r="E801" s="26">
        <v>0</v>
      </c>
      <c r="F801" s="26" t="s">
        <v>2</v>
      </c>
      <c r="G801" s="26">
        <v>0</v>
      </c>
    </row>
    <row r="802" spans="1:8" ht="24" x14ac:dyDescent="0.2">
      <c r="A802" s="24"/>
      <c r="B802" s="28"/>
      <c r="C802" s="12" t="s">
        <v>700</v>
      </c>
      <c r="D802" s="26"/>
      <c r="E802" s="26"/>
      <c r="F802" s="26"/>
      <c r="G802" s="26"/>
      <c r="H802" s="23"/>
    </row>
    <row r="803" spans="1:8" x14ac:dyDescent="0.2">
      <c r="A803" s="24"/>
      <c r="B803" s="28"/>
      <c r="C803" s="12" t="s">
        <v>701</v>
      </c>
      <c r="D803" s="26">
        <v>0</v>
      </c>
      <c r="E803" s="26">
        <v>0</v>
      </c>
      <c r="F803" s="26" t="s">
        <v>2</v>
      </c>
      <c r="G803" s="26">
        <v>0</v>
      </c>
    </row>
    <row r="804" spans="1:8" ht="24" x14ac:dyDescent="0.2">
      <c r="A804" s="24"/>
      <c r="B804" s="28"/>
      <c r="C804" s="12" t="s">
        <v>702</v>
      </c>
      <c r="D804" s="26"/>
      <c r="E804" s="26"/>
      <c r="F804" s="26"/>
      <c r="G804" s="26"/>
      <c r="H804" s="23"/>
    </row>
    <row r="805" spans="1:8" x14ac:dyDescent="0.2">
      <c r="A805" s="24"/>
      <c r="B805" s="28"/>
      <c r="C805" s="12" t="s">
        <v>703</v>
      </c>
      <c r="D805" s="26">
        <v>0</v>
      </c>
      <c r="E805" s="26">
        <v>0</v>
      </c>
      <c r="F805" s="26" t="s">
        <v>2</v>
      </c>
      <c r="G805" s="26">
        <v>0</v>
      </c>
    </row>
    <row r="806" spans="1:8" ht="24" x14ac:dyDescent="0.2">
      <c r="A806" s="24"/>
      <c r="B806" s="28"/>
      <c r="C806" s="12" t="s">
        <v>704</v>
      </c>
      <c r="D806" s="26"/>
      <c r="E806" s="26"/>
      <c r="F806" s="26"/>
      <c r="G806" s="26"/>
      <c r="H806" s="23"/>
    </row>
    <row r="807" spans="1:8" x14ac:dyDescent="0.2">
      <c r="A807" s="24"/>
      <c r="B807" s="28"/>
      <c r="C807" s="12" t="s">
        <v>705</v>
      </c>
      <c r="D807" s="26">
        <v>0</v>
      </c>
      <c r="E807" s="26">
        <v>0</v>
      </c>
      <c r="F807" s="26" t="s">
        <v>2</v>
      </c>
      <c r="G807" s="26">
        <v>0</v>
      </c>
    </row>
    <row r="808" spans="1:8" ht="24" x14ac:dyDescent="0.2">
      <c r="A808" s="24"/>
      <c r="B808" s="28"/>
      <c r="C808" s="12" t="s">
        <v>706</v>
      </c>
      <c r="D808" s="26"/>
      <c r="E808" s="26"/>
      <c r="F808" s="26"/>
      <c r="G808" s="26"/>
      <c r="H808" s="23"/>
    </row>
    <row r="809" spans="1:8" x14ac:dyDescent="0.2">
      <c r="A809" s="24"/>
      <c r="B809" s="28"/>
      <c r="C809" s="12" t="s">
        <v>707</v>
      </c>
      <c r="D809" s="26">
        <v>0</v>
      </c>
      <c r="E809" s="26">
        <v>0</v>
      </c>
      <c r="F809" s="26" t="s">
        <v>2</v>
      </c>
      <c r="G809" s="26">
        <v>0</v>
      </c>
    </row>
    <row r="810" spans="1:8" ht="36" x14ac:dyDescent="0.2">
      <c r="A810" s="24"/>
      <c r="B810" s="28"/>
      <c r="C810" s="12" t="s">
        <v>708</v>
      </c>
      <c r="D810" s="26"/>
      <c r="E810" s="26"/>
      <c r="F810" s="26"/>
      <c r="G810" s="26"/>
      <c r="H810" s="23"/>
    </row>
    <row r="811" spans="1:8" x14ac:dyDescent="0.2">
      <c r="A811" s="24"/>
      <c r="B811" s="28"/>
      <c r="C811" s="12" t="s">
        <v>709</v>
      </c>
      <c r="D811" s="26">
        <v>128.6</v>
      </c>
      <c r="E811" s="26">
        <v>128.6</v>
      </c>
      <c r="F811" s="26" t="s">
        <v>624</v>
      </c>
      <c r="G811" s="26">
        <v>128.6</v>
      </c>
    </row>
    <row r="812" spans="1:8" ht="48" x14ac:dyDescent="0.2">
      <c r="A812" s="24"/>
      <c r="B812" s="28"/>
      <c r="C812" s="12" t="s">
        <v>710</v>
      </c>
      <c r="D812" s="26"/>
      <c r="E812" s="26"/>
      <c r="F812" s="26"/>
      <c r="G812" s="26"/>
      <c r="H812" s="23"/>
    </row>
    <row r="813" spans="1:8" x14ac:dyDescent="0.2">
      <c r="A813" s="24"/>
      <c r="B813" s="28"/>
      <c r="C813" s="12" t="s">
        <v>711</v>
      </c>
      <c r="D813" s="26">
        <v>70</v>
      </c>
      <c r="E813" s="26">
        <v>70</v>
      </c>
      <c r="F813" s="26" t="s">
        <v>624</v>
      </c>
      <c r="G813" s="26">
        <v>70</v>
      </c>
    </row>
    <row r="814" spans="1:8" ht="48" x14ac:dyDescent="0.2">
      <c r="A814" s="24"/>
      <c r="B814" s="28"/>
      <c r="C814" s="12" t="s">
        <v>712</v>
      </c>
      <c r="D814" s="26"/>
      <c r="E814" s="26"/>
      <c r="F814" s="26"/>
      <c r="G814" s="26"/>
      <c r="H814" s="23"/>
    </row>
    <row r="815" spans="1:8" x14ac:dyDescent="0.2">
      <c r="A815" s="24"/>
      <c r="B815" s="28"/>
      <c r="C815" s="12" t="s">
        <v>713</v>
      </c>
      <c r="D815" s="26">
        <v>7.9</v>
      </c>
      <c r="E815" s="26">
        <v>7.9</v>
      </c>
      <c r="F815" s="26" t="s">
        <v>594</v>
      </c>
      <c r="G815" s="26">
        <v>7.9</v>
      </c>
    </row>
    <row r="816" spans="1:8" ht="48" x14ac:dyDescent="0.2">
      <c r="A816" s="24"/>
      <c r="B816" s="28"/>
      <c r="C816" s="12" t="s">
        <v>714</v>
      </c>
      <c r="D816" s="26"/>
      <c r="E816" s="26"/>
      <c r="F816" s="26"/>
      <c r="G816" s="26"/>
      <c r="H816" s="23"/>
    </row>
    <row r="817" spans="1:8" x14ac:dyDescent="0.2">
      <c r="A817" s="24"/>
      <c r="B817" s="28"/>
      <c r="C817" s="12" t="s">
        <v>715</v>
      </c>
      <c r="D817" s="26">
        <v>12</v>
      </c>
      <c r="E817" s="26">
        <v>12</v>
      </c>
      <c r="F817" s="26" t="s">
        <v>594</v>
      </c>
      <c r="G817" s="26">
        <v>12</v>
      </c>
    </row>
    <row r="818" spans="1:8" ht="60" x14ac:dyDescent="0.2">
      <c r="A818" s="24"/>
      <c r="B818" s="28"/>
      <c r="C818" s="12" t="s">
        <v>716</v>
      </c>
      <c r="D818" s="26"/>
      <c r="E818" s="26"/>
      <c r="F818" s="26"/>
      <c r="G818" s="26"/>
      <c r="H818" s="23"/>
    </row>
    <row r="819" spans="1:8" x14ac:dyDescent="0.2">
      <c r="A819" s="24"/>
      <c r="B819" s="28"/>
      <c r="C819" s="12" t="s">
        <v>717</v>
      </c>
      <c r="D819" s="26">
        <v>55</v>
      </c>
      <c r="E819" s="26">
        <v>55</v>
      </c>
      <c r="F819" s="26" t="s">
        <v>594</v>
      </c>
      <c r="G819" s="26">
        <v>55</v>
      </c>
    </row>
    <row r="820" spans="1:8" ht="48" x14ac:dyDescent="0.2">
      <c r="A820" s="24"/>
      <c r="B820" s="28"/>
      <c r="C820" s="12" t="s">
        <v>718</v>
      </c>
      <c r="D820" s="26"/>
      <c r="E820" s="26"/>
      <c r="F820" s="26"/>
      <c r="G820" s="26"/>
      <c r="H820" s="23"/>
    </row>
    <row r="821" spans="1:8" x14ac:dyDescent="0.2">
      <c r="A821" s="24"/>
      <c r="B821" s="28"/>
      <c r="C821" s="12" t="s">
        <v>719</v>
      </c>
      <c r="D821" s="26">
        <v>0</v>
      </c>
      <c r="E821" s="26">
        <v>0</v>
      </c>
      <c r="F821" s="26" t="s">
        <v>2</v>
      </c>
      <c r="G821" s="26">
        <v>0</v>
      </c>
    </row>
    <row r="822" spans="1:8" ht="36" x14ac:dyDescent="0.2">
      <c r="A822" s="24"/>
      <c r="B822" s="28"/>
      <c r="C822" s="12" t="s">
        <v>720</v>
      </c>
      <c r="D822" s="26"/>
      <c r="E822" s="26"/>
      <c r="F822" s="26"/>
      <c r="G822" s="26"/>
      <c r="H822" s="23"/>
    </row>
    <row r="823" spans="1:8" x14ac:dyDescent="0.2">
      <c r="A823" s="24"/>
      <c r="B823" s="28"/>
      <c r="C823" s="12" t="s">
        <v>721</v>
      </c>
      <c r="D823" s="26">
        <v>0</v>
      </c>
      <c r="E823" s="26">
        <v>0</v>
      </c>
      <c r="F823" s="26" t="s">
        <v>2</v>
      </c>
      <c r="G823" s="26">
        <v>0</v>
      </c>
    </row>
    <row r="824" spans="1:8" ht="36" x14ac:dyDescent="0.2">
      <c r="A824" s="24"/>
      <c r="B824" s="28"/>
      <c r="C824" s="12" t="s">
        <v>722</v>
      </c>
      <c r="D824" s="26"/>
      <c r="E824" s="26"/>
      <c r="F824" s="26"/>
      <c r="G824" s="26"/>
      <c r="H824" s="23"/>
    </row>
    <row r="825" spans="1:8" x14ac:dyDescent="0.2">
      <c r="A825" s="24"/>
      <c r="B825" s="28"/>
      <c r="C825" s="12" t="s">
        <v>723</v>
      </c>
      <c r="D825" s="26">
        <v>5</v>
      </c>
      <c r="E825" s="26">
        <v>5</v>
      </c>
      <c r="F825" s="26" t="s">
        <v>624</v>
      </c>
      <c r="G825" s="26">
        <v>5</v>
      </c>
    </row>
    <row r="826" spans="1:8" x14ac:dyDescent="0.2">
      <c r="A826" s="24"/>
      <c r="B826" s="28"/>
      <c r="C826" s="12" t="s">
        <v>724</v>
      </c>
      <c r="D826" s="26"/>
      <c r="E826" s="26"/>
      <c r="F826" s="26"/>
      <c r="G826" s="26"/>
      <c r="H826" s="23"/>
    </row>
    <row r="827" spans="1:8" x14ac:dyDescent="0.2">
      <c r="A827" s="24"/>
      <c r="B827" s="28"/>
      <c r="C827" s="12"/>
      <c r="D827" s="26">
        <v>10.3</v>
      </c>
      <c r="E827" s="26">
        <v>10.3</v>
      </c>
      <c r="F827" s="26" t="s">
        <v>624</v>
      </c>
      <c r="G827" s="26">
        <v>10.3</v>
      </c>
    </row>
    <row r="828" spans="1:8" ht="72" x14ac:dyDescent="0.2">
      <c r="A828" s="24"/>
      <c r="B828" s="28"/>
      <c r="C828" s="12" t="s">
        <v>725</v>
      </c>
      <c r="D828" s="26"/>
      <c r="E828" s="26"/>
      <c r="F828" s="26"/>
      <c r="G828" s="26"/>
      <c r="H828" s="23"/>
    </row>
    <row r="829" spans="1:8" x14ac:dyDescent="0.2">
      <c r="A829" s="24"/>
      <c r="B829" s="28"/>
      <c r="C829" s="12" t="s">
        <v>726</v>
      </c>
      <c r="D829" s="26">
        <v>7.5</v>
      </c>
      <c r="E829" s="26">
        <v>7.5</v>
      </c>
      <c r="F829" s="26" t="s">
        <v>624</v>
      </c>
      <c r="G829" s="26">
        <v>7.5</v>
      </c>
    </row>
    <row r="830" spans="1:8" ht="72" x14ac:dyDescent="0.2">
      <c r="A830" s="24"/>
      <c r="B830" s="28"/>
      <c r="C830" s="12" t="s">
        <v>727</v>
      </c>
      <c r="D830" s="26"/>
      <c r="E830" s="26"/>
      <c r="F830" s="26"/>
      <c r="G830" s="26"/>
      <c r="H830" s="23"/>
    </row>
    <row r="831" spans="1:8" x14ac:dyDescent="0.2">
      <c r="A831" s="24"/>
      <c r="B831" s="28"/>
      <c r="C831" s="12" t="s">
        <v>728</v>
      </c>
      <c r="D831" s="26">
        <v>9.5</v>
      </c>
      <c r="E831" s="26">
        <v>9.5</v>
      </c>
      <c r="F831" s="26" t="s">
        <v>624</v>
      </c>
      <c r="G831" s="26">
        <v>9.5</v>
      </c>
    </row>
    <row r="832" spans="1:8" ht="72" x14ac:dyDescent="0.2">
      <c r="A832" s="24"/>
      <c r="B832" s="28"/>
      <c r="C832" s="12" t="s">
        <v>729</v>
      </c>
      <c r="D832" s="26"/>
      <c r="E832" s="26"/>
      <c r="F832" s="26"/>
      <c r="G832" s="26"/>
      <c r="H832" s="23"/>
    </row>
    <row r="833" spans="1:8" x14ac:dyDescent="0.2">
      <c r="A833" s="24"/>
      <c r="B833" s="28"/>
      <c r="C833" s="12" t="s">
        <v>730</v>
      </c>
      <c r="D833" s="26">
        <v>5</v>
      </c>
      <c r="E833" s="26">
        <v>5</v>
      </c>
      <c r="F833" s="26" t="s">
        <v>624</v>
      </c>
      <c r="G833" s="26">
        <v>5</v>
      </c>
    </row>
    <row r="834" spans="1:8" ht="84" x14ac:dyDescent="0.2">
      <c r="A834" s="24"/>
      <c r="B834" s="28"/>
      <c r="C834" s="12" t="s">
        <v>731</v>
      </c>
      <c r="D834" s="26"/>
      <c r="E834" s="26"/>
      <c r="F834" s="26"/>
      <c r="G834" s="26"/>
      <c r="H834" s="23"/>
    </row>
    <row r="835" spans="1:8" x14ac:dyDescent="0.2">
      <c r="A835" s="24"/>
      <c r="B835" s="28"/>
      <c r="C835" s="12" t="s">
        <v>732</v>
      </c>
      <c r="D835" s="26">
        <v>165</v>
      </c>
      <c r="E835" s="26">
        <v>165</v>
      </c>
      <c r="F835" s="26" t="s">
        <v>624</v>
      </c>
      <c r="G835" s="26">
        <v>165</v>
      </c>
    </row>
    <row r="836" spans="1:8" ht="36" x14ac:dyDescent="0.2">
      <c r="A836" s="24"/>
      <c r="B836" s="28"/>
      <c r="C836" s="12" t="s">
        <v>733</v>
      </c>
      <c r="D836" s="26"/>
      <c r="E836" s="26"/>
      <c r="F836" s="26"/>
      <c r="G836" s="26"/>
      <c r="H836" s="23"/>
    </row>
    <row r="837" spans="1:8" x14ac:dyDescent="0.2">
      <c r="A837" s="24"/>
      <c r="B837" s="28"/>
      <c r="C837" s="12" t="s">
        <v>734</v>
      </c>
      <c r="D837" s="26">
        <v>90.6</v>
      </c>
      <c r="E837" s="26">
        <v>90.6</v>
      </c>
      <c r="F837" s="26" t="s">
        <v>624</v>
      </c>
      <c r="G837" s="26">
        <v>90.6</v>
      </c>
    </row>
    <row r="838" spans="1:8" ht="36" x14ac:dyDescent="0.2">
      <c r="A838" s="24"/>
      <c r="B838" s="28"/>
      <c r="C838" s="12" t="s">
        <v>735</v>
      </c>
      <c r="D838" s="26"/>
      <c r="E838" s="26"/>
      <c r="F838" s="26"/>
      <c r="G838" s="26"/>
      <c r="H838" s="23"/>
    </row>
    <row r="839" spans="1:8" x14ac:dyDescent="0.2">
      <c r="A839" s="24"/>
      <c r="B839" s="28"/>
      <c r="C839" s="12" t="s">
        <v>736</v>
      </c>
      <c r="D839" s="26">
        <v>216.7</v>
      </c>
      <c r="E839" s="26">
        <v>216.7</v>
      </c>
      <c r="F839" s="26" t="s">
        <v>594</v>
      </c>
      <c r="G839" s="26">
        <v>216.7</v>
      </c>
    </row>
    <row r="840" spans="1:8" ht="36" x14ac:dyDescent="0.2">
      <c r="A840" s="24"/>
      <c r="B840" s="28"/>
      <c r="C840" s="12" t="s">
        <v>737</v>
      </c>
      <c r="D840" s="26"/>
      <c r="E840" s="26"/>
      <c r="F840" s="26"/>
      <c r="G840" s="26"/>
      <c r="H840" s="23"/>
    </row>
    <row r="841" spans="1:8" x14ac:dyDescent="0.2">
      <c r="A841" s="24"/>
      <c r="B841" s="28"/>
      <c r="C841" s="12" t="s">
        <v>738</v>
      </c>
      <c r="D841" s="26">
        <v>28.9</v>
      </c>
      <c r="E841" s="26">
        <v>28.9</v>
      </c>
      <c r="F841" s="26" t="s">
        <v>594</v>
      </c>
      <c r="G841" s="26">
        <v>28.9</v>
      </c>
    </row>
    <row r="842" spans="1:8" ht="36" x14ac:dyDescent="0.2">
      <c r="A842" s="24"/>
      <c r="B842" s="28"/>
      <c r="C842" s="12" t="s">
        <v>739</v>
      </c>
      <c r="D842" s="26"/>
      <c r="E842" s="26"/>
      <c r="F842" s="26"/>
      <c r="G842" s="26"/>
      <c r="H842" s="23"/>
    </row>
    <row r="843" spans="1:8" x14ac:dyDescent="0.2">
      <c r="A843" s="24"/>
      <c r="B843" s="28"/>
      <c r="C843" s="12" t="s">
        <v>740</v>
      </c>
      <c r="D843" s="26">
        <v>19.3</v>
      </c>
      <c r="E843" s="26">
        <v>19.3</v>
      </c>
      <c r="F843" s="26" t="s">
        <v>594</v>
      </c>
      <c r="G843" s="26">
        <v>19.3</v>
      </c>
    </row>
    <row r="844" spans="1:8" ht="36" x14ac:dyDescent="0.2">
      <c r="A844" s="24"/>
      <c r="B844" s="28"/>
      <c r="C844" s="12" t="s">
        <v>741</v>
      </c>
      <c r="D844" s="26"/>
      <c r="E844" s="26"/>
      <c r="F844" s="26"/>
      <c r="G844" s="26"/>
      <c r="H844" s="23"/>
    </row>
    <row r="845" spans="1:8" x14ac:dyDescent="0.2">
      <c r="A845" s="24"/>
      <c r="B845" s="28"/>
      <c r="C845" s="12" t="s">
        <v>742</v>
      </c>
      <c r="D845" s="26">
        <v>21</v>
      </c>
      <c r="E845" s="26">
        <v>21</v>
      </c>
      <c r="F845" s="26" t="s">
        <v>594</v>
      </c>
      <c r="G845" s="26">
        <v>21</v>
      </c>
    </row>
    <row r="846" spans="1:8" ht="48" x14ac:dyDescent="0.2">
      <c r="A846" s="24"/>
      <c r="B846" s="28"/>
      <c r="C846" s="12" t="s">
        <v>743</v>
      </c>
      <c r="D846" s="26"/>
      <c r="E846" s="26"/>
      <c r="F846" s="26"/>
      <c r="G846" s="26"/>
      <c r="H846" s="23"/>
    </row>
    <row r="847" spans="1:8" x14ac:dyDescent="0.2">
      <c r="A847" s="24"/>
      <c r="B847" s="28"/>
      <c r="C847" s="12" t="s">
        <v>744</v>
      </c>
      <c r="D847" s="26">
        <v>18.600000000000001</v>
      </c>
      <c r="E847" s="26">
        <v>18.600000000000001</v>
      </c>
      <c r="F847" s="26" t="s">
        <v>594</v>
      </c>
      <c r="G847" s="26">
        <v>18.600000000000001</v>
      </c>
    </row>
    <row r="848" spans="1:8" x14ac:dyDescent="0.2">
      <c r="A848" s="24"/>
      <c r="B848" s="28"/>
      <c r="C848" s="12" t="s">
        <v>745</v>
      </c>
      <c r="D848" s="26"/>
      <c r="E848" s="26"/>
      <c r="F848" s="26"/>
      <c r="G848" s="26"/>
      <c r="H848" s="23"/>
    </row>
    <row r="849" spans="1:8" x14ac:dyDescent="0.2">
      <c r="A849" s="24"/>
      <c r="B849" s="28"/>
      <c r="C849" s="12" t="s">
        <v>746</v>
      </c>
      <c r="D849" s="26">
        <v>100</v>
      </c>
      <c r="E849" s="26">
        <v>100</v>
      </c>
      <c r="F849" s="26" t="s">
        <v>594</v>
      </c>
      <c r="G849" s="26">
        <v>100</v>
      </c>
    </row>
    <row r="850" spans="1:8" ht="36" x14ac:dyDescent="0.2">
      <c r="A850" s="24"/>
      <c r="B850" s="28"/>
      <c r="C850" s="12" t="s">
        <v>747</v>
      </c>
      <c r="D850" s="26"/>
      <c r="E850" s="26"/>
      <c r="F850" s="26"/>
      <c r="G850" s="26"/>
      <c r="H850" s="23"/>
    </row>
    <row r="851" spans="1:8" x14ac:dyDescent="0.2">
      <c r="A851" s="24"/>
      <c r="B851" s="28"/>
      <c r="C851" s="12" t="s">
        <v>748</v>
      </c>
      <c r="D851" s="26">
        <v>60</v>
      </c>
      <c r="E851" s="26">
        <v>60</v>
      </c>
      <c r="F851" s="26" t="s">
        <v>594</v>
      </c>
      <c r="G851" s="26">
        <v>60</v>
      </c>
    </row>
    <row r="852" spans="1:8" ht="48" x14ac:dyDescent="0.2">
      <c r="A852" s="24"/>
      <c r="B852" s="28"/>
      <c r="C852" s="12" t="s">
        <v>749</v>
      </c>
      <c r="D852" s="26"/>
      <c r="E852" s="26"/>
      <c r="F852" s="26"/>
      <c r="G852" s="26"/>
      <c r="H852" s="23"/>
    </row>
    <row r="853" spans="1:8" x14ac:dyDescent="0.2">
      <c r="A853" s="24"/>
      <c r="B853" s="28"/>
      <c r="C853" s="12" t="s">
        <v>750</v>
      </c>
      <c r="D853" s="26">
        <v>193.2</v>
      </c>
      <c r="E853" s="26">
        <v>193.2</v>
      </c>
      <c r="F853" s="26" t="s">
        <v>594</v>
      </c>
      <c r="G853" s="26">
        <v>193.2</v>
      </c>
    </row>
    <row r="854" spans="1:8" ht="84" x14ac:dyDescent="0.2">
      <c r="A854" s="24"/>
      <c r="B854" s="28"/>
      <c r="C854" s="12" t="s">
        <v>751</v>
      </c>
      <c r="D854" s="26"/>
      <c r="E854" s="26"/>
      <c r="F854" s="26"/>
      <c r="G854" s="26"/>
      <c r="H854" s="23"/>
    </row>
    <row r="855" spans="1:8" x14ac:dyDescent="0.2">
      <c r="A855" s="24"/>
      <c r="B855" s="28"/>
      <c r="C855" s="12" t="s">
        <v>9</v>
      </c>
      <c r="D855" s="26">
        <v>35.799999999999997</v>
      </c>
      <c r="E855" s="26">
        <v>35.799999999999997</v>
      </c>
      <c r="F855" s="26" t="s">
        <v>594</v>
      </c>
      <c r="G855" s="26">
        <v>35.799999999999997</v>
      </c>
    </row>
    <row r="856" spans="1:8" ht="48" x14ac:dyDescent="0.2">
      <c r="A856" s="24"/>
      <c r="B856" s="28"/>
      <c r="C856" s="12" t="s">
        <v>752</v>
      </c>
      <c r="D856" s="26"/>
      <c r="E856" s="26"/>
      <c r="F856" s="26"/>
      <c r="G856" s="26"/>
      <c r="H856" s="23"/>
    </row>
    <row r="857" spans="1:8" x14ac:dyDescent="0.2">
      <c r="A857" s="24"/>
      <c r="B857" s="28"/>
      <c r="C857" s="12" t="s">
        <v>23</v>
      </c>
      <c r="D857" s="26">
        <v>0</v>
      </c>
      <c r="E857" s="26">
        <v>0</v>
      </c>
      <c r="F857" s="26" t="s">
        <v>754</v>
      </c>
      <c r="G857" s="26">
        <v>0</v>
      </c>
    </row>
    <row r="858" spans="1:8" ht="96" x14ac:dyDescent="0.2">
      <c r="A858" s="24"/>
      <c r="B858" s="28"/>
      <c r="C858" s="12" t="s">
        <v>753</v>
      </c>
      <c r="D858" s="26"/>
      <c r="E858" s="26"/>
      <c r="F858" s="26"/>
      <c r="G858" s="26"/>
      <c r="H858" s="23"/>
    </row>
    <row r="859" spans="1:8" x14ac:dyDescent="0.2">
      <c r="A859" s="24"/>
      <c r="B859" s="28"/>
      <c r="C859" s="12" t="s">
        <v>25</v>
      </c>
      <c r="D859" s="26">
        <v>0</v>
      </c>
      <c r="E859" s="26">
        <v>0</v>
      </c>
      <c r="F859" s="26" t="s">
        <v>754</v>
      </c>
      <c r="G859" s="26">
        <v>0</v>
      </c>
    </row>
    <row r="860" spans="1:8" ht="48" x14ac:dyDescent="0.2">
      <c r="A860" s="24"/>
      <c r="B860" s="28"/>
      <c r="C860" s="12" t="s">
        <v>755</v>
      </c>
      <c r="D860" s="26"/>
      <c r="E860" s="26"/>
      <c r="F860" s="26"/>
      <c r="G860" s="26"/>
      <c r="H860" s="23"/>
    </row>
    <row r="861" spans="1:8" x14ac:dyDescent="0.2">
      <c r="A861" s="24"/>
      <c r="B861" s="28"/>
      <c r="C861" s="12" t="s">
        <v>280</v>
      </c>
      <c r="D861" s="26">
        <v>0</v>
      </c>
      <c r="E861" s="26">
        <v>0</v>
      </c>
      <c r="F861" s="26" t="s">
        <v>754</v>
      </c>
      <c r="G861" s="26">
        <v>0</v>
      </c>
    </row>
    <row r="862" spans="1:8" ht="48" x14ac:dyDescent="0.2">
      <c r="A862" s="24"/>
      <c r="B862" s="28"/>
      <c r="C862" s="12" t="s">
        <v>756</v>
      </c>
      <c r="D862" s="26"/>
      <c r="E862" s="26"/>
      <c r="F862" s="26"/>
      <c r="G862" s="26"/>
      <c r="H862" s="23"/>
    </row>
    <row r="863" spans="1:8" x14ac:dyDescent="0.2">
      <c r="A863" s="24"/>
      <c r="B863" s="28"/>
      <c r="C863" s="12" t="s">
        <v>368</v>
      </c>
      <c r="D863" s="26">
        <v>0</v>
      </c>
      <c r="E863" s="26">
        <v>0</v>
      </c>
      <c r="F863" s="26" t="s">
        <v>754</v>
      </c>
      <c r="G863" s="26">
        <v>0</v>
      </c>
    </row>
    <row r="864" spans="1:8" ht="48" x14ac:dyDescent="0.2">
      <c r="A864" s="24"/>
      <c r="B864" s="28"/>
      <c r="C864" s="12" t="s">
        <v>757</v>
      </c>
      <c r="D864" s="26"/>
      <c r="E864" s="26"/>
      <c r="F864" s="26"/>
      <c r="G864" s="26"/>
      <c r="H864" s="23"/>
    </row>
    <row r="865" spans="1:8" x14ac:dyDescent="0.2">
      <c r="A865" s="24"/>
      <c r="B865" s="28"/>
      <c r="C865" s="12" t="s">
        <v>370</v>
      </c>
      <c r="D865" s="26">
        <v>0</v>
      </c>
      <c r="E865" s="26">
        <v>0</v>
      </c>
      <c r="F865" s="26" t="s">
        <v>754</v>
      </c>
      <c r="G865" s="26">
        <v>0</v>
      </c>
    </row>
    <row r="866" spans="1:8" ht="48" x14ac:dyDescent="0.2">
      <c r="A866" s="24"/>
      <c r="B866" s="28"/>
      <c r="C866" s="12" t="s">
        <v>758</v>
      </c>
      <c r="D866" s="26"/>
      <c r="E866" s="26"/>
      <c r="F866" s="26"/>
      <c r="G866" s="26"/>
      <c r="H866" s="23"/>
    </row>
    <row r="867" spans="1:8" x14ac:dyDescent="0.2">
      <c r="A867" s="24"/>
      <c r="B867" s="28"/>
      <c r="C867" s="12" t="s">
        <v>373</v>
      </c>
      <c r="D867" s="26">
        <v>194.2</v>
      </c>
      <c r="E867" s="26">
        <v>194.2</v>
      </c>
      <c r="F867" s="26" t="s">
        <v>594</v>
      </c>
      <c r="G867" s="26">
        <v>194.2</v>
      </c>
    </row>
    <row r="868" spans="1:8" ht="48" x14ac:dyDescent="0.2">
      <c r="A868" s="24"/>
      <c r="B868" s="28"/>
      <c r="C868" s="12" t="s">
        <v>759</v>
      </c>
      <c r="D868" s="26"/>
      <c r="E868" s="26"/>
      <c r="F868" s="26"/>
      <c r="G868" s="26"/>
      <c r="H868" s="23"/>
    </row>
    <row r="869" spans="1:8" x14ac:dyDescent="0.2">
      <c r="A869" s="24"/>
      <c r="B869" s="28"/>
      <c r="C869" s="12" t="s">
        <v>375</v>
      </c>
      <c r="D869" s="26">
        <v>12</v>
      </c>
      <c r="E869" s="26">
        <v>12</v>
      </c>
      <c r="F869" s="26" t="s">
        <v>594</v>
      </c>
      <c r="G869" s="26">
        <v>12</v>
      </c>
    </row>
    <row r="870" spans="1:8" ht="48" x14ac:dyDescent="0.2">
      <c r="A870" s="24"/>
      <c r="B870" s="28"/>
      <c r="C870" s="12" t="s">
        <v>760</v>
      </c>
      <c r="D870" s="26"/>
      <c r="E870" s="26"/>
      <c r="F870" s="26"/>
      <c r="G870" s="26"/>
      <c r="H870" s="23"/>
    </row>
    <row r="871" spans="1:8" x14ac:dyDescent="0.2">
      <c r="A871" s="24"/>
      <c r="B871" s="28"/>
      <c r="C871" s="12" t="s">
        <v>377</v>
      </c>
      <c r="D871" s="26">
        <v>35.65</v>
      </c>
      <c r="E871" s="26">
        <v>35.65</v>
      </c>
      <c r="F871" s="26" t="s">
        <v>594</v>
      </c>
      <c r="G871" s="26">
        <v>35.65</v>
      </c>
    </row>
    <row r="872" spans="1:8" ht="60" x14ac:dyDescent="0.2">
      <c r="A872" s="24"/>
      <c r="B872" s="28"/>
      <c r="C872" s="12" t="s">
        <v>761</v>
      </c>
      <c r="D872" s="26"/>
      <c r="E872" s="26"/>
      <c r="F872" s="26"/>
      <c r="G872" s="26"/>
      <c r="H872" s="23"/>
    </row>
    <row r="873" spans="1:8" x14ac:dyDescent="0.2">
      <c r="A873" s="24"/>
      <c r="B873" s="28"/>
      <c r="C873" s="12" t="s">
        <v>379</v>
      </c>
      <c r="D873" s="26">
        <v>0</v>
      </c>
      <c r="E873" s="26">
        <v>0</v>
      </c>
      <c r="F873" s="26" t="s">
        <v>754</v>
      </c>
      <c r="G873" s="26">
        <v>0</v>
      </c>
    </row>
    <row r="874" spans="1:8" ht="60" x14ac:dyDescent="0.2">
      <c r="A874" s="24"/>
      <c r="B874" s="28"/>
      <c r="C874" s="12" t="s">
        <v>762</v>
      </c>
      <c r="D874" s="26"/>
      <c r="E874" s="26"/>
      <c r="F874" s="26"/>
      <c r="G874" s="26"/>
      <c r="H874" s="23"/>
    </row>
    <row r="875" spans="1:8" x14ac:dyDescent="0.2">
      <c r="A875" s="24"/>
      <c r="B875" s="28"/>
      <c r="C875" s="12" t="s">
        <v>283</v>
      </c>
      <c r="D875" s="26">
        <v>0</v>
      </c>
      <c r="E875" s="26">
        <v>0</v>
      </c>
      <c r="F875" s="26" t="s">
        <v>754</v>
      </c>
      <c r="G875" s="26">
        <v>0</v>
      </c>
    </row>
    <row r="876" spans="1:8" ht="108" x14ac:dyDescent="0.2">
      <c r="A876" s="24"/>
      <c r="B876" s="28"/>
      <c r="C876" s="12" t="s">
        <v>763</v>
      </c>
      <c r="D876" s="26"/>
      <c r="E876" s="26"/>
      <c r="F876" s="26"/>
      <c r="G876" s="26"/>
      <c r="H876" s="23"/>
    </row>
    <row r="877" spans="1:8" x14ac:dyDescent="0.2">
      <c r="A877" s="24"/>
      <c r="B877" s="28"/>
      <c r="C877" s="12" t="s">
        <v>395</v>
      </c>
      <c r="D877" s="26">
        <v>0</v>
      </c>
      <c r="E877" s="26">
        <v>0</v>
      </c>
      <c r="F877" s="26" t="s">
        <v>754</v>
      </c>
      <c r="G877" s="26">
        <v>0</v>
      </c>
    </row>
    <row r="878" spans="1:8" ht="84" x14ac:dyDescent="0.2">
      <c r="A878" s="24"/>
      <c r="B878" s="28"/>
      <c r="C878" s="12" t="s">
        <v>764</v>
      </c>
      <c r="D878" s="26"/>
      <c r="E878" s="26"/>
      <c r="F878" s="26"/>
      <c r="G878" s="26"/>
      <c r="H878" s="23"/>
    </row>
    <row r="879" spans="1:8" x14ac:dyDescent="0.2">
      <c r="A879" s="24"/>
      <c r="B879" s="28"/>
      <c r="C879" s="12" t="s">
        <v>452</v>
      </c>
      <c r="D879" s="26">
        <v>589</v>
      </c>
      <c r="E879" s="26">
        <v>589</v>
      </c>
      <c r="F879" s="26" t="s">
        <v>619</v>
      </c>
      <c r="G879" s="26">
        <v>589</v>
      </c>
    </row>
    <row r="880" spans="1:8" ht="108" x14ac:dyDescent="0.2">
      <c r="A880" s="24"/>
      <c r="B880" s="28"/>
      <c r="C880" s="12" t="s">
        <v>765</v>
      </c>
      <c r="D880" s="26"/>
      <c r="E880" s="26"/>
      <c r="F880" s="26"/>
      <c r="G880" s="26"/>
      <c r="H880" s="23"/>
    </row>
    <row r="881" spans="1:8" x14ac:dyDescent="0.2">
      <c r="A881" s="24"/>
      <c r="B881" s="28"/>
      <c r="C881" s="12" t="s">
        <v>454</v>
      </c>
      <c r="D881" s="26">
        <v>60.4</v>
      </c>
      <c r="E881" s="26">
        <v>60.4</v>
      </c>
      <c r="F881" s="26" t="s">
        <v>619</v>
      </c>
      <c r="G881" s="26">
        <v>60.4</v>
      </c>
    </row>
    <row r="882" spans="1:8" ht="60" x14ac:dyDescent="0.2">
      <c r="A882" s="24"/>
      <c r="B882" s="28"/>
      <c r="C882" s="12" t="s">
        <v>766</v>
      </c>
      <c r="D882" s="26"/>
      <c r="E882" s="26"/>
      <c r="F882" s="26"/>
      <c r="G882" s="26"/>
      <c r="H882" s="23"/>
    </row>
    <row r="883" spans="1:8" s="7" customFormat="1" x14ac:dyDescent="0.2">
      <c r="A883" s="24"/>
      <c r="B883" s="28"/>
      <c r="C883" s="10" t="s">
        <v>177</v>
      </c>
      <c r="D883" s="27">
        <f>D885+D887+D889+D891+D893+D895+D897+D899+D901+D903+D905+D907+D909</f>
        <v>17591.099999999999</v>
      </c>
      <c r="E883" s="27">
        <f>E885+E887+E889+E891+E893+E895+E897+E899+E901+E903+E905+E907+E909</f>
        <v>17591.099999999999</v>
      </c>
      <c r="F883" s="27" t="s">
        <v>580</v>
      </c>
      <c r="G883" s="27">
        <f>G885+G887+G889+G891+G893+G895+G897+G899+G901+G903+G905+G907+G909</f>
        <v>17591.099999999999</v>
      </c>
    </row>
    <row r="884" spans="1:8" s="7" customFormat="1" ht="60" x14ac:dyDescent="0.2">
      <c r="A884" s="24"/>
      <c r="B884" s="28"/>
      <c r="C884" s="10" t="s">
        <v>767</v>
      </c>
      <c r="D884" s="27"/>
      <c r="E884" s="27"/>
      <c r="F884" s="27"/>
      <c r="G884" s="27"/>
      <c r="H884" s="23"/>
    </row>
    <row r="885" spans="1:8" x14ac:dyDescent="0.2">
      <c r="A885" s="24"/>
      <c r="B885" s="28"/>
      <c r="C885" s="12" t="s">
        <v>3</v>
      </c>
      <c r="D885" s="26">
        <v>0</v>
      </c>
      <c r="E885" s="26">
        <v>0</v>
      </c>
      <c r="F885" s="26" t="s">
        <v>2</v>
      </c>
      <c r="G885" s="26">
        <v>0</v>
      </c>
    </row>
    <row r="886" spans="1:8" ht="60" x14ac:dyDescent="0.2">
      <c r="A886" s="24"/>
      <c r="B886" s="28"/>
      <c r="C886" s="12" t="s">
        <v>768</v>
      </c>
      <c r="D886" s="26"/>
      <c r="E886" s="26"/>
      <c r="F886" s="26"/>
      <c r="G886" s="26"/>
      <c r="H886" s="23"/>
    </row>
    <row r="887" spans="1:8" x14ac:dyDescent="0.2">
      <c r="A887" s="24"/>
      <c r="B887" s="28"/>
      <c r="C887" s="12" t="s">
        <v>6</v>
      </c>
      <c r="D887" s="26">
        <v>0</v>
      </c>
      <c r="E887" s="26">
        <v>0</v>
      </c>
      <c r="F887" s="26" t="s">
        <v>2</v>
      </c>
      <c r="G887" s="26">
        <v>0</v>
      </c>
    </row>
    <row r="888" spans="1:8" ht="84" x14ac:dyDescent="0.2">
      <c r="A888" s="24"/>
      <c r="B888" s="28"/>
      <c r="C888" s="12" t="s">
        <v>769</v>
      </c>
      <c r="D888" s="26"/>
      <c r="E888" s="26"/>
      <c r="F888" s="26"/>
      <c r="G888" s="26"/>
      <c r="H888" s="23"/>
    </row>
    <row r="889" spans="1:8" x14ac:dyDescent="0.2">
      <c r="A889" s="24"/>
      <c r="B889" s="28"/>
      <c r="C889" s="12" t="s">
        <v>31</v>
      </c>
      <c r="D889" s="26">
        <v>765</v>
      </c>
      <c r="E889" s="26">
        <v>765</v>
      </c>
      <c r="F889" s="26" t="s">
        <v>594</v>
      </c>
      <c r="G889" s="26">
        <v>765</v>
      </c>
    </row>
    <row r="890" spans="1:8" ht="96" x14ac:dyDescent="0.2">
      <c r="A890" s="24"/>
      <c r="B890" s="28"/>
      <c r="C890" s="12" t="s">
        <v>770</v>
      </c>
      <c r="D890" s="26"/>
      <c r="E890" s="26"/>
      <c r="F890" s="26"/>
      <c r="G890" s="26"/>
      <c r="H890" s="23"/>
    </row>
    <row r="891" spans="1:8" x14ac:dyDescent="0.2">
      <c r="A891" s="24"/>
      <c r="B891" s="28"/>
      <c r="C891" s="12" t="s">
        <v>33</v>
      </c>
      <c r="D891" s="26">
        <v>0</v>
      </c>
      <c r="E891" s="26">
        <v>0</v>
      </c>
      <c r="F891" s="26" t="s">
        <v>2</v>
      </c>
      <c r="G891" s="26">
        <v>0</v>
      </c>
    </row>
    <row r="892" spans="1:8" ht="72" x14ac:dyDescent="0.2">
      <c r="A892" s="24"/>
      <c r="B892" s="28"/>
      <c r="C892" s="12" t="s">
        <v>771</v>
      </c>
      <c r="D892" s="26"/>
      <c r="E892" s="26"/>
      <c r="F892" s="26"/>
      <c r="G892" s="26"/>
      <c r="H892" s="23"/>
    </row>
    <row r="893" spans="1:8" x14ac:dyDescent="0.2">
      <c r="A893" s="24"/>
      <c r="B893" s="28"/>
      <c r="C893" s="12" t="s">
        <v>35</v>
      </c>
      <c r="D893" s="26">
        <v>0</v>
      </c>
      <c r="E893" s="26">
        <v>0</v>
      </c>
      <c r="F893" s="26" t="s">
        <v>2</v>
      </c>
      <c r="G893" s="26">
        <v>0</v>
      </c>
    </row>
    <row r="894" spans="1:8" ht="60" x14ac:dyDescent="0.2">
      <c r="A894" s="24"/>
      <c r="B894" s="28"/>
      <c r="C894" s="12" t="s">
        <v>772</v>
      </c>
      <c r="D894" s="26"/>
      <c r="E894" s="26"/>
      <c r="F894" s="26"/>
      <c r="G894" s="26"/>
      <c r="H894" s="23"/>
    </row>
    <row r="895" spans="1:8" x14ac:dyDescent="0.2">
      <c r="A895" s="24"/>
      <c r="B895" s="28"/>
      <c r="C895" s="12" t="s">
        <v>9</v>
      </c>
      <c r="D895" s="26">
        <v>56.3</v>
      </c>
      <c r="E895" s="26">
        <v>56.3</v>
      </c>
      <c r="F895" s="26" t="s">
        <v>594</v>
      </c>
      <c r="G895" s="26">
        <v>56.3</v>
      </c>
    </row>
    <row r="896" spans="1:8" ht="180" x14ac:dyDescent="0.2">
      <c r="A896" s="24"/>
      <c r="B896" s="28"/>
      <c r="C896" s="12" t="s">
        <v>773</v>
      </c>
      <c r="D896" s="26"/>
      <c r="E896" s="26"/>
      <c r="F896" s="26"/>
      <c r="G896" s="26"/>
      <c r="H896" s="23"/>
    </row>
    <row r="897" spans="1:8" x14ac:dyDescent="0.2">
      <c r="A897" s="24"/>
      <c r="B897" s="28"/>
      <c r="C897" s="12" t="s">
        <v>12</v>
      </c>
      <c r="D897" s="26">
        <v>286.40999999999997</v>
      </c>
      <c r="E897" s="26">
        <v>286.40999999999997</v>
      </c>
      <c r="F897" s="26" t="s">
        <v>624</v>
      </c>
      <c r="G897" s="26">
        <v>286.40999999999997</v>
      </c>
    </row>
    <row r="898" spans="1:8" ht="36" x14ac:dyDescent="0.2">
      <c r="A898" s="24"/>
      <c r="B898" s="28"/>
      <c r="C898" s="12" t="s">
        <v>774</v>
      </c>
      <c r="D898" s="26"/>
      <c r="E898" s="26"/>
      <c r="F898" s="26"/>
      <c r="G898" s="26"/>
      <c r="H898" s="23"/>
    </row>
    <row r="899" spans="1:8" x14ac:dyDescent="0.2">
      <c r="A899" s="24"/>
      <c r="B899" s="28"/>
      <c r="C899" s="12" t="s">
        <v>23</v>
      </c>
      <c r="D899" s="26">
        <v>240</v>
      </c>
      <c r="E899" s="26">
        <v>240</v>
      </c>
      <c r="F899" s="26" t="s">
        <v>594</v>
      </c>
      <c r="G899" s="26">
        <v>240</v>
      </c>
    </row>
    <row r="900" spans="1:8" ht="72" x14ac:dyDescent="0.2">
      <c r="A900" s="24"/>
      <c r="B900" s="28"/>
      <c r="C900" s="12" t="s">
        <v>775</v>
      </c>
      <c r="D900" s="26"/>
      <c r="E900" s="26"/>
      <c r="F900" s="26"/>
      <c r="G900" s="26"/>
      <c r="H900" s="23"/>
    </row>
    <row r="901" spans="1:8" x14ac:dyDescent="0.2">
      <c r="A901" s="24"/>
      <c r="B901" s="28"/>
      <c r="C901" s="12" t="s">
        <v>25</v>
      </c>
      <c r="D901" s="26">
        <v>280</v>
      </c>
      <c r="E901" s="26">
        <v>280</v>
      </c>
      <c r="F901" s="26" t="s">
        <v>624</v>
      </c>
      <c r="G901" s="26">
        <v>280</v>
      </c>
    </row>
    <row r="902" spans="1:8" ht="108" x14ac:dyDescent="0.2">
      <c r="A902" s="24"/>
      <c r="B902" s="28"/>
      <c r="C902" s="12" t="s">
        <v>776</v>
      </c>
      <c r="D902" s="26"/>
      <c r="E902" s="26"/>
      <c r="F902" s="26"/>
      <c r="G902" s="26"/>
      <c r="H902" s="23"/>
    </row>
    <row r="903" spans="1:8" x14ac:dyDescent="0.2">
      <c r="A903" s="24"/>
      <c r="B903" s="28"/>
      <c r="C903" s="12" t="s">
        <v>283</v>
      </c>
      <c r="D903" s="26">
        <v>14891</v>
      </c>
      <c r="E903" s="26">
        <v>14891</v>
      </c>
      <c r="F903" s="26" t="s">
        <v>594</v>
      </c>
      <c r="G903" s="26">
        <v>14891</v>
      </c>
    </row>
    <row r="904" spans="1:8" ht="84" x14ac:dyDescent="0.2">
      <c r="A904" s="24"/>
      <c r="B904" s="28"/>
      <c r="C904" s="12" t="s">
        <v>777</v>
      </c>
      <c r="D904" s="26"/>
      <c r="E904" s="26"/>
      <c r="F904" s="26"/>
      <c r="G904" s="26"/>
      <c r="H904" s="23"/>
    </row>
    <row r="905" spans="1:8" x14ac:dyDescent="0.2">
      <c r="A905" s="24"/>
      <c r="B905" s="28"/>
      <c r="C905" s="12" t="s">
        <v>286</v>
      </c>
      <c r="D905" s="26">
        <v>0</v>
      </c>
      <c r="E905" s="26">
        <v>0</v>
      </c>
      <c r="F905" s="26" t="s">
        <v>2</v>
      </c>
      <c r="G905" s="26">
        <v>0</v>
      </c>
    </row>
    <row r="906" spans="1:8" ht="96" x14ac:dyDescent="0.2">
      <c r="A906" s="24"/>
      <c r="B906" s="28"/>
      <c r="C906" s="12" t="s">
        <v>778</v>
      </c>
      <c r="D906" s="26"/>
      <c r="E906" s="26"/>
      <c r="F906" s="26"/>
      <c r="G906" s="26"/>
      <c r="H906" s="23"/>
    </row>
    <row r="907" spans="1:8" x14ac:dyDescent="0.2">
      <c r="A907" s="24"/>
      <c r="B907" s="28"/>
      <c r="C907" s="12" t="s">
        <v>289</v>
      </c>
      <c r="D907" s="26">
        <v>2.7</v>
      </c>
      <c r="E907" s="26">
        <v>2.7</v>
      </c>
      <c r="F907" s="26" t="s">
        <v>594</v>
      </c>
      <c r="G907" s="26">
        <v>2.7</v>
      </c>
    </row>
    <row r="908" spans="1:8" ht="60" x14ac:dyDescent="0.2">
      <c r="A908" s="24"/>
      <c r="B908" s="28"/>
      <c r="C908" s="12" t="s">
        <v>779</v>
      </c>
      <c r="D908" s="26"/>
      <c r="E908" s="26"/>
      <c r="F908" s="26"/>
      <c r="G908" s="26"/>
      <c r="H908" s="23"/>
    </row>
    <row r="909" spans="1:8" x14ac:dyDescent="0.2">
      <c r="A909" s="24"/>
      <c r="B909" s="28"/>
      <c r="C909" s="12" t="s">
        <v>292</v>
      </c>
      <c r="D909" s="26">
        <v>1069.69</v>
      </c>
      <c r="E909" s="26">
        <v>1069.69</v>
      </c>
      <c r="F909" s="26" t="s">
        <v>660</v>
      </c>
      <c r="G909" s="26">
        <v>1069.69</v>
      </c>
    </row>
    <row r="910" spans="1:8" ht="288" x14ac:dyDescent="0.2">
      <c r="A910" s="24"/>
      <c r="B910" s="28"/>
      <c r="C910" s="12" t="s">
        <v>780</v>
      </c>
      <c r="D910" s="26"/>
      <c r="E910" s="26"/>
      <c r="F910" s="26"/>
      <c r="G910" s="26"/>
      <c r="H910" s="23"/>
    </row>
    <row r="911" spans="1:8" ht="24" x14ac:dyDescent="0.2">
      <c r="A911" s="24"/>
      <c r="B911" s="28"/>
      <c r="C911" s="4" t="s">
        <v>62</v>
      </c>
      <c r="D911" s="6">
        <f>D581+D647+D667+D701+D883</f>
        <v>68650.09</v>
      </c>
      <c r="E911" s="6">
        <f>E581+E647+E667+E701+E883</f>
        <v>68545.049999999988</v>
      </c>
      <c r="F911" s="20" t="s">
        <v>782</v>
      </c>
      <c r="G911" s="6">
        <f>G581+G647+G667+G701+G883</f>
        <v>68545.049999999988</v>
      </c>
      <c r="H911" s="23"/>
    </row>
    <row r="912" spans="1:8" s="7" customFormat="1" x14ac:dyDescent="0.2">
      <c r="A912" s="24">
        <v>6</v>
      </c>
      <c r="B912" s="28" t="s">
        <v>842</v>
      </c>
      <c r="C912" s="10" t="s">
        <v>0</v>
      </c>
      <c r="D912" s="27">
        <f>D914+D916+D918+D920+D922+D924</f>
        <v>9198.9</v>
      </c>
      <c r="E912" s="27">
        <f>E914+E916+E918+E920+E922+E924</f>
        <v>9198.81</v>
      </c>
      <c r="F912" s="27" t="s">
        <v>784</v>
      </c>
      <c r="G912" s="27">
        <f>G914+G916+G918+G920+G922+G924</f>
        <v>9198.81</v>
      </c>
      <c r="H912" s="23"/>
    </row>
    <row r="913" spans="1:8" s="7" customFormat="1" ht="36" x14ac:dyDescent="0.2">
      <c r="A913" s="24"/>
      <c r="B913" s="28"/>
      <c r="C913" s="10" t="s">
        <v>783</v>
      </c>
      <c r="D913" s="27"/>
      <c r="E913" s="27"/>
      <c r="F913" s="27"/>
      <c r="G913" s="27"/>
      <c r="H913" s="23"/>
    </row>
    <row r="914" spans="1:8" x14ac:dyDescent="0.2">
      <c r="A914" s="24"/>
      <c r="B914" s="28"/>
      <c r="C914" s="12" t="s">
        <v>3</v>
      </c>
      <c r="D914" s="26">
        <v>1800</v>
      </c>
      <c r="E914" s="26">
        <v>1800</v>
      </c>
      <c r="F914" s="26" t="s">
        <v>784</v>
      </c>
      <c r="G914" s="26">
        <v>1800</v>
      </c>
    </row>
    <row r="915" spans="1:8" ht="84" x14ac:dyDescent="0.2">
      <c r="A915" s="24"/>
      <c r="B915" s="28"/>
      <c r="C915" s="12" t="s">
        <v>785</v>
      </c>
      <c r="D915" s="26"/>
      <c r="E915" s="26"/>
      <c r="F915" s="26"/>
      <c r="G915" s="26"/>
      <c r="H915" s="23"/>
    </row>
    <row r="916" spans="1:8" x14ac:dyDescent="0.2">
      <c r="A916" s="24"/>
      <c r="B916" s="28"/>
      <c r="C916" s="12" t="s">
        <v>6</v>
      </c>
      <c r="D916" s="26">
        <v>404.5</v>
      </c>
      <c r="E916" s="26">
        <v>404.40999999999997</v>
      </c>
      <c r="F916" s="26" t="s">
        <v>784</v>
      </c>
      <c r="G916" s="26">
        <v>404.40999999999997</v>
      </c>
    </row>
    <row r="917" spans="1:8" ht="72" x14ac:dyDescent="0.2">
      <c r="A917" s="24"/>
      <c r="B917" s="28"/>
      <c r="C917" s="12" t="s">
        <v>786</v>
      </c>
      <c r="D917" s="26"/>
      <c r="E917" s="26"/>
      <c r="F917" s="26"/>
      <c r="G917" s="26"/>
      <c r="H917" s="23"/>
    </row>
    <row r="918" spans="1:8" x14ac:dyDescent="0.2">
      <c r="A918" s="24"/>
      <c r="B918" s="28"/>
      <c r="C918" s="12" t="s">
        <v>31</v>
      </c>
      <c r="D918" s="26">
        <v>5995.4</v>
      </c>
      <c r="E918" s="26">
        <v>5995.4</v>
      </c>
      <c r="F918" s="26" t="s">
        <v>784</v>
      </c>
      <c r="G918" s="26">
        <v>5995.4</v>
      </c>
    </row>
    <row r="919" spans="1:8" ht="72" x14ac:dyDescent="0.2">
      <c r="A919" s="24"/>
      <c r="B919" s="28"/>
      <c r="C919" s="12" t="s">
        <v>787</v>
      </c>
      <c r="D919" s="26"/>
      <c r="E919" s="26"/>
      <c r="F919" s="26"/>
      <c r="G919" s="26"/>
      <c r="H919" s="23"/>
    </row>
    <row r="920" spans="1:8" x14ac:dyDescent="0.2">
      <c r="A920" s="24"/>
      <c r="B920" s="28"/>
      <c r="C920" s="12" t="s">
        <v>33</v>
      </c>
      <c r="D920" s="26">
        <v>999</v>
      </c>
      <c r="E920" s="26">
        <v>999</v>
      </c>
      <c r="F920" s="26" t="s">
        <v>784</v>
      </c>
      <c r="G920" s="26">
        <v>999</v>
      </c>
    </row>
    <row r="921" spans="1:8" ht="120" x14ac:dyDescent="0.2">
      <c r="A921" s="24"/>
      <c r="B921" s="28"/>
      <c r="C921" s="12" t="s">
        <v>788</v>
      </c>
      <c r="D921" s="26"/>
      <c r="E921" s="26"/>
      <c r="F921" s="26"/>
      <c r="G921" s="26"/>
      <c r="H921" s="23"/>
    </row>
    <row r="922" spans="1:8" x14ac:dyDescent="0.2">
      <c r="A922" s="24"/>
      <c r="B922" s="28"/>
      <c r="C922" s="12" t="s">
        <v>35</v>
      </c>
      <c r="D922" s="26">
        <v>0</v>
      </c>
      <c r="E922" s="26">
        <v>0</v>
      </c>
      <c r="F922" s="26" t="s">
        <v>52</v>
      </c>
      <c r="G922" s="26">
        <v>0</v>
      </c>
    </row>
    <row r="923" spans="1:8" ht="48" x14ac:dyDescent="0.2">
      <c r="A923" s="24"/>
      <c r="B923" s="28"/>
      <c r="C923" s="12" t="s">
        <v>789</v>
      </c>
      <c r="D923" s="26"/>
      <c r="E923" s="26"/>
      <c r="F923" s="26"/>
      <c r="G923" s="26"/>
      <c r="H923" s="23"/>
    </row>
    <row r="924" spans="1:8" x14ac:dyDescent="0.2">
      <c r="A924" s="24"/>
      <c r="B924" s="28"/>
      <c r="C924" s="12" t="s">
        <v>37</v>
      </c>
      <c r="D924" s="26">
        <v>0</v>
      </c>
      <c r="E924" s="26">
        <v>0</v>
      </c>
      <c r="F924" s="26" t="s">
        <v>52</v>
      </c>
      <c r="G924" s="26">
        <v>0</v>
      </c>
    </row>
    <row r="925" spans="1:8" ht="24" x14ac:dyDescent="0.2">
      <c r="A925" s="24"/>
      <c r="B925" s="28"/>
      <c r="C925" s="12" t="s">
        <v>790</v>
      </c>
      <c r="D925" s="26"/>
      <c r="E925" s="26"/>
      <c r="F925" s="26"/>
      <c r="G925" s="26"/>
      <c r="H925" s="23"/>
    </row>
    <row r="926" spans="1:8" s="7" customFormat="1" x14ac:dyDescent="0.2">
      <c r="A926" s="24"/>
      <c r="B926" s="28"/>
      <c r="C926" s="10" t="s">
        <v>27</v>
      </c>
      <c r="D926" s="27">
        <f>D928+D930+D932+D934+D936+D938+D940+D942+D944+D946+D948+D950+D952</f>
        <v>20918.3</v>
      </c>
      <c r="E926" s="27">
        <f>E928+E930+E932+E934+E936+E938+E940+E942+E944+E946+E948+E950+E952</f>
        <v>20916.169999999998</v>
      </c>
      <c r="F926" s="27" t="s">
        <v>784</v>
      </c>
      <c r="G926" s="27">
        <f>G928+G930+G932+G934+G936+G938+G940+G942+G944+G946+G948+G950+G952</f>
        <v>20916.169999999998</v>
      </c>
      <c r="H926" s="23"/>
    </row>
    <row r="927" spans="1:8" s="7" customFormat="1" ht="24" x14ac:dyDescent="0.2">
      <c r="A927" s="24"/>
      <c r="B927" s="28"/>
      <c r="C927" s="10" t="s">
        <v>791</v>
      </c>
      <c r="D927" s="27"/>
      <c r="E927" s="27"/>
      <c r="F927" s="27"/>
      <c r="G927" s="27"/>
      <c r="H927" s="23"/>
    </row>
    <row r="928" spans="1:8" s="7" customFormat="1" x14ac:dyDescent="0.2">
      <c r="A928" s="24"/>
      <c r="B928" s="28"/>
      <c r="C928" s="12" t="s">
        <v>3</v>
      </c>
      <c r="D928" s="26">
        <f>1100.9+1408.5</f>
        <v>2509.4</v>
      </c>
      <c r="E928" s="26">
        <f>1100.9+1408.41</f>
        <v>2509.3100000000004</v>
      </c>
      <c r="F928" s="26" t="s">
        <v>784</v>
      </c>
      <c r="G928" s="26">
        <f>1100.9+1408.41</f>
        <v>2509.3100000000004</v>
      </c>
      <c r="H928" s="23"/>
    </row>
    <row r="929" spans="1:8" ht="36" x14ac:dyDescent="0.2">
      <c r="A929" s="24"/>
      <c r="B929" s="28"/>
      <c r="C929" s="12" t="s">
        <v>792</v>
      </c>
      <c r="D929" s="26"/>
      <c r="E929" s="26"/>
      <c r="F929" s="26"/>
      <c r="G929" s="26"/>
      <c r="H929" s="23"/>
    </row>
    <row r="930" spans="1:8" x14ac:dyDescent="0.2">
      <c r="A930" s="24"/>
      <c r="B930" s="28"/>
      <c r="C930" s="12" t="s">
        <v>6</v>
      </c>
      <c r="D930" s="26">
        <v>0</v>
      </c>
      <c r="E930" s="26">
        <v>0</v>
      </c>
      <c r="F930" s="26" t="s">
        <v>52</v>
      </c>
      <c r="G930" s="26">
        <v>0</v>
      </c>
    </row>
    <row r="931" spans="1:8" ht="24" x14ac:dyDescent="0.2">
      <c r="A931" s="24"/>
      <c r="B931" s="28"/>
      <c r="C931" s="12" t="s">
        <v>793</v>
      </c>
      <c r="D931" s="26"/>
      <c r="E931" s="26"/>
      <c r="F931" s="26"/>
      <c r="G931" s="26"/>
      <c r="H931" s="23"/>
    </row>
    <row r="932" spans="1:8" x14ac:dyDescent="0.2">
      <c r="A932" s="24"/>
      <c r="B932" s="28"/>
      <c r="C932" s="12" t="s">
        <v>31</v>
      </c>
      <c r="D932" s="26">
        <f>808.4+7275.6</f>
        <v>8084</v>
      </c>
      <c r="E932" s="26">
        <f>808.4+7275.58</f>
        <v>8083.98</v>
      </c>
      <c r="F932" s="26" t="s">
        <v>784</v>
      </c>
      <c r="G932" s="26">
        <f>808.4+7275.58</f>
        <v>8083.98</v>
      </c>
    </row>
    <row r="933" spans="1:8" ht="84" x14ac:dyDescent="0.2">
      <c r="A933" s="24"/>
      <c r="B933" s="28"/>
      <c r="C933" s="12" t="s">
        <v>794</v>
      </c>
      <c r="D933" s="26"/>
      <c r="E933" s="26"/>
      <c r="F933" s="26"/>
      <c r="G933" s="26"/>
      <c r="H933" s="23"/>
    </row>
    <row r="934" spans="1:8" x14ac:dyDescent="0.2">
      <c r="A934" s="24"/>
      <c r="B934" s="28"/>
      <c r="C934" s="12" t="s">
        <v>33</v>
      </c>
      <c r="D934" s="26">
        <v>2776.9</v>
      </c>
      <c r="E934" s="26">
        <v>2776.84</v>
      </c>
      <c r="F934" s="26" t="s">
        <v>784</v>
      </c>
      <c r="G934" s="26">
        <v>2776.84</v>
      </c>
    </row>
    <row r="935" spans="1:8" ht="84" x14ac:dyDescent="0.2">
      <c r="A935" s="24"/>
      <c r="B935" s="28"/>
      <c r="C935" s="12" t="s">
        <v>795</v>
      </c>
      <c r="D935" s="26"/>
      <c r="E935" s="26"/>
      <c r="F935" s="26"/>
      <c r="G935" s="26"/>
      <c r="H935" s="23"/>
    </row>
    <row r="936" spans="1:8" x14ac:dyDescent="0.2">
      <c r="A936" s="24"/>
      <c r="B936" s="28"/>
      <c r="C936" s="12" t="s">
        <v>35</v>
      </c>
      <c r="D936" s="26">
        <v>0</v>
      </c>
      <c r="E936" s="26">
        <v>0</v>
      </c>
      <c r="F936" s="26" t="s">
        <v>52</v>
      </c>
      <c r="G936" s="26">
        <v>0</v>
      </c>
    </row>
    <row r="937" spans="1:8" ht="96" x14ac:dyDescent="0.2">
      <c r="A937" s="24"/>
      <c r="B937" s="28"/>
      <c r="C937" s="12" t="s">
        <v>796</v>
      </c>
      <c r="D937" s="26"/>
      <c r="E937" s="26"/>
      <c r="F937" s="26"/>
      <c r="G937" s="26"/>
      <c r="H937" s="23"/>
    </row>
    <row r="938" spans="1:8" x14ac:dyDescent="0.2">
      <c r="A938" s="24"/>
      <c r="B938" s="28"/>
      <c r="C938" s="12" t="s">
        <v>37</v>
      </c>
      <c r="D938" s="26">
        <v>0</v>
      </c>
      <c r="E938" s="26">
        <v>0</v>
      </c>
      <c r="F938" s="26" t="s">
        <v>52</v>
      </c>
      <c r="G938" s="26">
        <v>0</v>
      </c>
    </row>
    <row r="939" spans="1:8" ht="72" x14ac:dyDescent="0.2">
      <c r="A939" s="24"/>
      <c r="B939" s="28"/>
      <c r="C939" s="12" t="s">
        <v>797</v>
      </c>
      <c r="D939" s="26"/>
      <c r="E939" s="26"/>
      <c r="F939" s="26"/>
      <c r="G939" s="26"/>
      <c r="H939" s="23"/>
    </row>
    <row r="940" spans="1:8" x14ac:dyDescent="0.2">
      <c r="A940" s="24"/>
      <c r="B940" s="28"/>
      <c r="C940" s="12" t="s">
        <v>112</v>
      </c>
      <c r="D940" s="26">
        <f>1912+1595.9</f>
        <v>3507.9</v>
      </c>
      <c r="E940" s="26">
        <f>1912+1594.6</f>
        <v>3506.6</v>
      </c>
      <c r="F940" s="26" t="s">
        <v>799</v>
      </c>
      <c r="G940" s="26">
        <f>1912+1594.6</f>
        <v>3506.6</v>
      </c>
    </row>
    <row r="941" spans="1:8" ht="120" x14ac:dyDescent="0.2">
      <c r="A941" s="24"/>
      <c r="B941" s="28"/>
      <c r="C941" s="12" t="s">
        <v>798</v>
      </c>
      <c r="D941" s="26"/>
      <c r="E941" s="26"/>
      <c r="F941" s="26"/>
      <c r="G941" s="26"/>
      <c r="H941" s="23"/>
    </row>
    <row r="942" spans="1:8" x14ac:dyDescent="0.2">
      <c r="A942" s="24"/>
      <c r="B942" s="28"/>
      <c r="C942" s="12" t="s">
        <v>130</v>
      </c>
      <c r="D942" s="26">
        <v>0</v>
      </c>
      <c r="E942" s="26">
        <v>0</v>
      </c>
      <c r="F942" s="26" t="s">
        <v>52</v>
      </c>
      <c r="G942" s="26">
        <v>0</v>
      </c>
    </row>
    <row r="943" spans="1:8" ht="72" x14ac:dyDescent="0.2">
      <c r="A943" s="24"/>
      <c r="B943" s="28"/>
      <c r="C943" s="12" t="s">
        <v>800</v>
      </c>
      <c r="D943" s="26"/>
      <c r="E943" s="26"/>
      <c r="F943" s="26"/>
      <c r="G943" s="26"/>
      <c r="H943" s="23"/>
    </row>
    <row r="944" spans="1:8" x14ac:dyDescent="0.2">
      <c r="A944" s="24"/>
      <c r="B944" s="28"/>
      <c r="C944" s="12" t="s">
        <v>133</v>
      </c>
      <c r="D944" s="26">
        <v>50.1</v>
      </c>
      <c r="E944" s="26">
        <v>50.07</v>
      </c>
      <c r="F944" s="26" t="s">
        <v>784</v>
      </c>
      <c r="G944" s="26">
        <v>50.07</v>
      </c>
    </row>
    <row r="945" spans="1:8" ht="60" x14ac:dyDescent="0.2">
      <c r="A945" s="24"/>
      <c r="B945" s="28"/>
      <c r="C945" s="12" t="s">
        <v>801</v>
      </c>
      <c r="D945" s="26"/>
      <c r="E945" s="26"/>
      <c r="F945" s="26"/>
      <c r="G945" s="26"/>
      <c r="H945" s="23"/>
    </row>
    <row r="946" spans="1:8" x14ac:dyDescent="0.2">
      <c r="A946" s="24"/>
      <c r="B946" s="28"/>
      <c r="C946" s="12" t="s">
        <v>136</v>
      </c>
      <c r="D946" s="26">
        <f>61.1+98.9</f>
        <v>160</v>
      </c>
      <c r="E946" s="26">
        <f>61.1+98.9</f>
        <v>160</v>
      </c>
      <c r="F946" s="26" t="s">
        <v>784</v>
      </c>
      <c r="G946" s="26">
        <f>61.1+98.9</f>
        <v>160</v>
      </c>
    </row>
    <row r="947" spans="1:8" ht="48" x14ac:dyDescent="0.2">
      <c r="A947" s="24"/>
      <c r="B947" s="28"/>
      <c r="C947" s="12" t="s">
        <v>802</v>
      </c>
      <c r="D947" s="26"/>
      <c r="E947" s="26"/>
      <c r="F947" s="26"/>
      <c r="G947" s="26"/>
      <c r="H947" s="23"/>
    </row>
    <row r="948" spans="1:8" ht="12" customHeight="1" x14ac:dyDescent="0.2">
      <c r="A948" s="24"/>
      <c r="B948" s="28"/>
      <c r="C948" s="12" t="s">
        <v>139</v>
      </c>
      <c r="D948" s="26">
        <v>2200</v>
      </c>
      <c r="E948" s="26">
        <v>2200</v>
      </c>
      <c r="F948" s="26" t="s">
        <v>342</v>
      </c>
      <c r="G948" s="26">
        <v>2200</v>
      </c>
    </row>
    <row r="949" spans="1:8" ht="84" x14ac:dyDescent="0.2">
      <c r="A949" s="24"/>
      <c r="B949" s="28"/>
      <c r="C949" s="12" t="s">
        <v>803</v>
      </c>
      <c r="D949" s="26"/>
      <c r="E949" s="26"/>
      <c r="F949" s="26"/>
      <c r="G949" s="26"/>
      <c r="H949" s="23"/>
    </row>
    <row r="950" spans="1:8" x14ac:dyDescent="0.2">
      <c r="A950" s="24"/>
      <c r="B950" s="28"/>
      <c r="C950" s="12" t="s">
        <v>9</v>
      </c>
      <c r="D950" s="26">
        <f>153+1477</f>
        <v>1630</v>
      </c>
      <c r="E950" s="26">
        <f>153+1476.37</f>
        <v>1629.37</v>
      </c>
      <c r="F950" s="26" t="s">
        <v>784</v>
      </c>
      <c r="G950" s="26">
        <f>153+1476.37</f>
        <v>1629.37</v>
      </c>
    </row>
    <row r="951" spans="1:8" ht="24" x14ac:dyDescent="0.2">
      <c r="A951" s="24"/>
      <c r="B951" s="28"/>
      <c r="C951" s="12" t="s">
        <v>804</v>
      </c>
      <c r="D951" s="26"/>
      <c r="E951" s="26"/>
      <c r="F951" s="26"/>
      <c r="G951" s="26"/>
      <c r="H951" s="23"/>
    </row>
    <row r="952" spans="1:8" x14ac:dyDescent="0.2">
      <c r="A952" s="24"/>
      <c r="B952" s="28"/>
      <c r="C952" s="12" t="s">
        <v>23</v>
      </c>
      <c r="D952" s="26">
        <v>0</v>
      </c>
      <c r="E952" s="26">
        <v>0</v>
      </c>
      <c r="F952" s="26" t="s">
        <v>52</v>
      </c>
      <c r="G952" s="26">
        <v>0</v>
      </c>
    </row>
    <row r="953" spans="1:8" ht="24" x14ac:dyDescent="0.2">
      <c r="A953" s="24"/>
      <c r="B953" s="28"/>
      <c r="C953" s="12" t="s">
        <v>805</v>
      </c>
      <c r="D953" s="26"/>
      <c r="E953" s="26"/>
      <c r="F953" s="26"/>
      <c r="G953" s="26"/>
      <c r="H953" s="23"/>
    </row>
    <row r="954" spans="1:8" s="7" customFormat="1" x14ac:dyDescent="0.2">
      <c r="A954" s="24"/>
      <c r="B954" s="28"/>
      <c r="C954" s="10" t="s">
        <v>43</v>
      </c>
      <c r="D954" s="27">
        <f>D956+D958+D960+D962+D964+D966+D968+D970+D972+D974</f>
        <v>3361.2000000000003</v>
      </c>
      <c r="E954" s="27">
        <f>E956+E958+E960+E962+E964+E966+E968+E970+E972+E974</f>
        <v>3361.14</v>
      </c>
      <c r="F954" s="27" t="s">
        <v>784</v>
      </c>
      <c r="G954" s="27">
        <f>G956+G958+G960+G962+G964+G966+G968+G970+G972+G974</f>
        <v>3361.14</v>
      </c>
    </row>
    <row r="955" spans="1:8" s="7" customFormat="1" x14ac:dyDescent="0.2">
      <c r="A955" s="24"/>
      <c r="B955" s="28"/>
      <c r="C955" s="10" t="s">
        <v>806</v>
      </c>
      <c r="D955" s="27"/>
      <c r="E955" s="27"/>
      <c r="F955" s="27"/>
      <c r="G955" s="27"/>
      <c r="H955" s="23"/>
    </row>
    <row r="956" spans="1:8" s="7" customFormat="1" x14ac:dyDescent="0.2">
      <c r="A956" s="24"/>
      <c r="B956" s="28"/>
      <c r="C956" s="12" t="s">
        <v>3</v>
      </c>
      <c r="D956" s="26">
        <v>2498.8000000000002</v>
      </c>
      <c r="E956" s="26">
        <v>2498.77</v>
      </c>
      <c r="F956" s="26" t="s">
        <v>784</v>
      </c>
      <c r="G956" s="26">
        <v>2498.77</v>
      </c>
    </row>
    <row r="957" spans="1:8" ht="24" x14ac:dyDescent="0.2">
      <c r="A957" s="24"/>
      <c r="B957" s="28"/>
      <c r="C957" s="12" t="s">
        <v>807</v>
      </c>
      <c r="D957" s="26"/>
      <c r="E957" s="26"/>
      <c r="F957" s="26"/>
      <c r="G957" s="26"/>
      <c r="H957" s="23"/>
    </row>
    <row r="958" spans="1:8" x14ac:dyDescent="0.2">
      <c r="A958" s="24"/>
      <c r="B958" s="28"/>
      <c r="C958" s="12" t="s">
        <v>6</v>
      </c>
      <c r="D958" s="26">
        <v>0</v>
      </c>
      <c r="E958" s="26">
        <v>0</v>
      </c>
      <c r="F958" s="26" t="s">
        <v>52</v>
      </c>
      <c r="G958" s="26">
        <v>0</v>
      </c>
    </row>
    <row r="959" spans="1:8" ht="72" x14ac:dyDescent="0.2">
      <c r="A959" s="24"/>
      <c r="B959" s="28"/>
      <c r="C959" s="12" t="s">
        <v>808</v>
      </c>
      <c r="D959" s="26"/>
      <c r="E959" s="26"/>
      <c r="F959" s="26"/>
      <c r="G959" s="26"/>
      <c r="H959" s="23"/>
    </row>
    <row r="960" spans="1:8" x14ac:dyDescent="0.2">
      <c r="A960" s="24"/>
      <c r="B960" s="28"/>
      <c r="C960" s="12" t="s">
        <v>31</v>
      </c>
      <c r="D960" s="26">
        <v>0</v>
      </c>
      <c r="E960" s="26">
        <v>0</v>
      </c>
      <c r="F960" s="26" t="s">
        <v>52</v>
      </c>
      <c r="G960" s="26">
        <v>0</v>
      </c>
    </row>
    <row r="961" spans="1:8" ht="36" x14ac:dyDescent="0.2">
      <c r="A961" s="24"/>
      <c r="B961" s="28"/>
      <c r="C961" s="12" t="s">
        <v>809</v>
      </c>
      <c r="D961" s="26"/>
      <c r="E961" s="26"/>
      <c r="F961" s="26"/>
      <c r="G961" s="26"/>
      <c r="H961" s="23"/>
    </row>
    <row r="962" spans="1:8" x14ac:dyDescent="0.2">
      <c r="A962" s="24"/>
      <c r="B962" s="28"/>
      <c r="C962" s="12" t="s">
        <v>33</v>
      </c>
      <c r="D962" s="26">
        <v>0</v>
      </c>
      <c r="E962" s="26">
        <v>0</v>
      </c>
      <c r="F962" s="26" t="s">
        <v>52</v>
      </c>
      <c r="G962" s="26">
        <v>0</v>
      </c>
    </row>
    <row r="963" spans="1:8" ht="48" x14ac:dyDescent="0.2">
      <c r="A963" s="24"/>
      <c r="B963" s="28"/>
      <c r="C963" s="12" t="s">
        <v>810</v>
      </c>
      <c r="D963" s="26"/>
      <c r="E963" s="26"/>
      <c r="F963" s="26"/>
      <c r="G963" s="26"/>
      <c r="H963" s="23"/>
    </row>
    <row r="964" spans="1:8" x14ac:dyDescent="0.2">
      <c r="A964" s="24"/>
      <c r="B964" s="28"/>
      <c r="C964" s="12" t="s">
        <v>35</v>
      </c>
      <c r="D964" s="26">
        <v>0</v>
      </c>
      <c r="E964" s="26">
        <v>0</v>
      </c>
      <c r="F964" s="26" t="s">
        <v>52</v>
      </c>
      <c r="G964" s="26">
        <v>0</v>
      </c>
    </row>
    <row r="965" spans="1:8" ht="72" x14ac:dyDescent="0.2">
      <c r="A965" s="24"/>
      <c r="B965" s="28"/>
      <c r="C965" s="12" t="s">
        <v>811</v>
      </c>
      <c r="D965" s="26"/>
      <c r="E965" s="26"/>
      <c r="F965" s="26"/>
      <c r="G965" s="26"/>
      <c r="H965" s="23"/>
    </row>
    <row r="966" spans="1:8" x14ac:dyDescent="0.2">
      <c r="A966" s="24"/>
      <c r="B966" s="28"/>
      <c r="C966" s="12" t="s">
        <v>37</v>
      </c>
      <c r="D966" s="26">
        <v>0</v>
      </c>
      <c r="E966" s="26">
        <v>0</v>
      </c>
      <c r="F966" s="26" t="s">
        <v>52</v>
      </c>
      <c r="G966" s="26">
        <v>0</v>
      </c>
    </row>
    <row r="967" spans="1:8" ht="84" x14ac:dyDescent="0.2">
      <c r="A967" s="24"/>
      <c r="B967" s="28"/>
      <c r="C967" s="12" t="s">
        <v>812</v>
      </c>
      <c r="D967" s="26"/>
      <c r="E967" s="26"/>
      <c r="F967" s="26"/>
      <c r="G967" s="26"/>
      <c r="H967" s="23"/>
    </row>
    <row r="968" spans="1:8" x14ac:dyDescent="0.2">
      <c r="A968" s="24"/>
      <c r="B968" s="28"/>
      <c r="C968" s="12" t="s">
        <v>112</v>
      </c>
      <c r="D968" s="26">
        <v>0</v>
      </c>
      <c r="E968" s="26">
        <v>0</v>
      </c>
      <c r="F968" s="26" t="s">
        <v>52</v>
      </c>
      <c r="G968" s="26">
        <v>0</v>
      </c>
    </row>
    <row r="969" spans="1:8" ht="60" x14ac:dyDescent="0.2">
      <c r="A969" s="24"/>
      <c r="B969" s="28"/>
      <c r="C969" s="12" t="s">
        <v>813</v>
      </c>
      <c r="D969" s="26"/>
      <c r="E969" s="26"/>
      <c r="F969" s="26"/>
      <c r="G969" s="26"/>
      <c r="H969" s="23"/>
    </row>
    <row r="970" spans="1:8" x14ac:dyDescent="0.2">
      <c r="A970" s="24"/>
      <c r="B970" s="28"/>
      <c r="C970" s="12" t="s">
        <v>130</v>
      </c>
      <c r="D970" s="26">
        <v>0</v>
      </c>
      <c r="E970" s="26">
        <v>0</v>
      </c>
      <c r="F970" s="26" t="s">
        <v>52</v>
      </c>
      <c r="G970" s="26">
        <v>0</v>
      </c>
    </row>
    <row r="971" spans="1:8" ht="96" x14ac:dyDescent="0.2">
      <c r="A971" s="24"/>
      <c r="B971" s="28"/>
      <c r="C971" s="12" t="s">
        <v>814</v>
      </c>
      <c r="D971" s="26"/>
      <c r="E971" s="26"/>
      <c r="F971" s="26"/>
      <c r="G971" s="26"/>
      <c r="H971" s="23"/>
    </row>
    <row r="972" spans="1:8" x14ac:dyDescent="0.2">
      <c r="A972" s="24"/>
      <c r="B972" s="28"/>
      <c r="C972" s="12" t="s">
        <v>133</v>
      </c>
      <c r="D972" s="26">
        <v>0</v>
      </c>
      <c r="E972" s="26">
        <v>0</v>
      </c>
      <c r="F972" s="26" t="s">
        <v>52</v>
      </c>
      <c r="G972" s="26">
        <v>0</v>
      </c>
    </row>
    <row r="973" spans="1:8" ht="36" x14ac:dyDescent="0.2">
      <c r="A973" s="24"/>
      <c r="B973" s="28"/>
      <c r="C973" s="12" t="s">
        <v>815</v>
      </c>
      <c r="D973" s="26"/>
      <c r="E973" s="26"/>
      <c r="F973" s="26"/>
      <c r="G973" s="26"/>
      <c r="H973" s="23"/>
    </row>
    <row r="974" spans="1:8" x14ac:dyDescent="0.2">
      <c r="A974" s="24"/>
      <c r="B974" s="28"/>
      <c r="C974" s="12" t="s">
        <v>136</v>
      </c>
      <c r="D974" s="26">
        <f>784+78.4</f>
        <v>862.4</v>
      </c>
      <c r="E974" s="26">
        <f>784+78.37</f>
        <v>862.37</v>
      </c>
      <c r="F974" s="26" t="s">
        <v>784</v>
      </c>
      <c r="G974" s="26">
        <f>784+78.37</f>
        <v>862.37</v>
      </c>
    </row>
    <row r="975" spans="1:8" ht="60" x14ac:dyDescent="0.2">
      <c r="A975" s="24"/>
      <c r="B975" s="28"/>
      <c r="C975" s="12" t="s">
        <v>388</v>
      </c>
      <c r="D975" s="26"/>
      <c r="E975" s="26"/>
      <c r="F975" s="26"/>
      <c r="G975" s="26"/>
      <c r="H975" s="23"/>
    </row>
    <row r="976" spans="1:8" s="7" customFormat="1" x14ac:dyDescent="0.2">
      <c r="A976" s="24"/>
      <c r="B976" s="28"/>
      <c r="C976" s="10" t="s">
        <v>50</v>
      </c>
      <c r="D976" s="27">
        <f>D978+D980+D982</f>
        <v>37569</v>
      </c>
      <c r="E976" s="27">
        <f>E978+E980+E982</f>
        <v>37039.49</v>
      </c>
      <c r="F976" s="27" t="s">
        <v>1190</v>
      </c>
      <c r="G976" s="27">
        <f>G978+G980+G982</f>
        <v>37039.49</v>
      </c>
    </row>
    <row r="977" spans="1:8" s="7" customFormat="1" ht="48" x14ac:dyDescent="0.2">
      <c r="A977" s="24"/>
      <c r="B977" s="28"/>
      <c r="C977" s="10" t="s">
        <v>816</v>
      </c>
      <c r="D977" s="27"/>
      <c r="E977" s="27"/>
      <c r="F977" s="27"/>
      <c r="G977" s="27"/>
      <c r="H977" s="23"/>
    </row>
    <row r="978" spans="1:8" s="7" customFormat="1" x14ac:dyDescent="0.2">
      <c r="A978" s="24"/>
      <c r="B978" s="28"/>
      <c r="C978" s="12" t="s">
        <v>3</v>
      </c>
      <c r="D978" s="26">
        <v>31002.6</v>
      </c>
      <c r="E978" s="26">
        <v>30551.39</v>
      </c>
      <c r="F978" s="26" t="s">
        <v>1191</v>
      </c>
      <c r="G978" s="26">
        <v>30551.39</v>
      </c>
      <c r="H978" s="23"/>
    </row>
    <row r="979" spans="1:8" ht="48" x14ac:dyDescent="0.2">
      <c r="A979" s="24"/>
      <c r="B979" s="28"/>
      <c r="C979" s="12" t="s">
        <v>817</v>
      </c>
      <c r="D979" s="26"/>
      <c r="E979" s="26"/>
      <c r="F979" s="26"/>
      <c r="G979" s="26"/>
      <c r="H979" s="23"/>
    </row>
    <row r="980" spans="1:8" x14ac:dyDescent="0.2">
      <c r="A980" s="24"/>
      <c r="B980" s="28"/>
      <c r="C980" s="12" t="s">
        <v>6</v>
      </c>
      <c r="D980" s="26">
        <v>307.39999999999998</v>
      </c>
      <c r="E980" s="26">
        <v>229.1</v>
      </c>
      <c r="F980" s="26" t="s">
        <v>1192</v>
      </c>
      <c r="G980" s="26">
        <v>229.1</v>
      </c>
    </row>
    <row r="981" spans="1:8" ht="24" x14ac:dyDescent="0.2">
      <c r="A981" s="24"/>
      <c r="B981" s="28"/>
      <c r="C981" s="12" t="s">
        <v>818</v>
      </c>
      <c r="D981" s="26"/>
      <c r="E981" s="26"/>
      <c r="F981" s="26"/>
      <c r="G981" s="26"/>
      <c r="H981" s="23"/>
    </row>
    <row r="982" spans="1:8" x14ac:dyDescent="0.2">
      <c r="A982" s="24"/>
      <c r="B982" s="28"/>
      <c r="C982" s="12" t="s">
        <v>9</v>
      </c>
      <c r="D982" s="26">
        <v>6259</v>
      </c>
      <c r="E982" s="26">
        <v>6259</v>
      </c>
      <c r="F982" s="26" t="s">
        <v>845</v>
      </c>
      <c r="G982" s="26">
        <v>6259</v>
      </c>
    </row>
    <row r="983" spans="1:8" ht="48" x14ac:dyDescent="0.2">
      <c r="A983" s="24"/>
      <c r="B983" s="28"/>
      <c r="C983" s="12" t="s">
        <v>819</v>
      </c>
      <c r="D983" s="26"/>
      <c r="E983" s="26"/>
      <c r="F983" s="26"/>
      <c r="G983" s="26"/>
      <c r="H983" s="23"/>
    </row>
    <row r="984" spans="1:8" s="7" customFormat="1" x14ac:dyDescent="0.2">
      <c r="A984" s="24"/>
      <c r="B984" s="28"/>
      <c r="C984" s="10" t="s">
        <v>177</v>
      </c>
      <c r="D984" s="27">
        <f>D986+D988+D990+D992+D994+D996+D998+D1000+D1002</f>
        <v>179975.6</v>
      </c>
      <c r="E984" s="27">
        <f>E986+E988+E990+E992+E994+E996+E998+E1000+E1002</f>
        <v>178166.36000000002</v>
      </c>
      <c r="F984" s="27" t="s">
        <v>1193</v>
      </c>
      <c r="G984" s="27">
        <f>G986+G988+G990+G992+G994+G996+G998+G1000+G1002</f>
        <v>178166.36000000002</v>
      </c>
    </row>
    <row r="985" spans="1:8" s="7" customFormat="1" ht="48" x14ac:dyDescent="0.2">
      <c r="A985" s="24"/>
      <c r="B985" s="28"/>
      <c r="C985" s="10" t="s">
        <v>820</v>
      </c>
      <c r="D985" s="27"/>
      <c r="E985" s="27"/>
      <c r="F985" s="27"/>
      <c r="G985" s="27"/>
      <c r="H985" s="23"/>
    </row>
    <row r="986" spans="1:8" s="7" customFormat="1" x14ac:dyDescent="0.2">
      <c r="A986" s="24"/>
      <c r="B986" s="28"/>
      <c r="C986" s="12" t="s">
        <v>3</v>
      </c>
      <c r="D986" s="26">
        <v>0</v>
      </c>
      <c r="E986" s="26">
        <v>0</v>
      </c>
      <c r="F986" s="26" t="s">
        <v>52</v>
      </c>
      <c r="G986" s="26">
        <v>0</v>
      </c>
    </row>
    <row r="987" spans="1:8" ht="36" x14ac:dyDescent="0.2">
      <c r="A987" s="24"/>
      <c r="B987" s="28"/>
      <c r="C987" s="12" t="s">
        <v>821</v>
      </c>
      <c r="D987" s="26"/>
      <c r="E987" s="26"/>
      <c r="F987" s="26"/>
      <c r="G987" s="26"/>
      <c r="H987" s="23"/>
    </row>
    <row r="988" spans="1:8" x14ac:dyDescent="0.2">
      <c r="A988" s="24"/>
      <c r="B988" s="28"/>
      <c r="C988" s="12" t="s">
        <v>31</v>
      </c>
      <c r="D988" s="26">
        <v>0</v>
      </c>
      <c r="E988" s="26">
        <v>0</v>
      </c>
      <c r="F988" s="26" t="s">
        <v>52</v>
      </c>
      <c r="G988" s="26">
        <v>0</v>
      </c>
    </row>
    <row r="989" spans="1:8" ht="48" x14ac:dyDescent="0.2">
      <c r="A989" s="24"/>
      <c r="B989" s="28"/>
      <c r="C989" s="12" t="s">
        <v>822</v>
      </c>
      <c r="D989" s="26"/>
      <c r="E989" s="26"/>
      <c r="F989" s="26"/>
      <c r="G989" s="26"/>
      <c r="H989" s="23"/>
    </row>
    <row r="990" spans="1:8" x14ac:dyDescent="0.2">
      <c r="A990" s="24"/>
      <c r="B990" s="28"/>
      <c r="C990" s="12" t="s">
        <v>9</v>
      </c>
      <c r="D990" s="26">
        <v>0</v>
      </c>
      <c r="E990" s="26">
        <v>0</v>
      </c>
      <c r="F990" s="26" t="s">
        <v>52</v>
      </c>
      <c r="G990" s="26">
        <v>0</v>
      </c>
    </row>
    <row r="991" spans="1:8" ht="48" x14ac:dyDescent="0.2">
      <c r="A991" s="24"/>
      <c r="B991" s="28"/>
      <c r="C991" s="12" t="s">
        <v>823</v>
      </c>
      <c r="D991" s="26"/>
      <c r="E991" s="26"/>
      <c r="F991" s="26"/>
      <c r="G991" s="26"/>
      <c r="H991" s="23"/>
    </row>
    <row r="992" spans="1:8" x14ac:dyDescent="0.2">
      <c r="A992" s="24"/>
      <c r="B992" s="28"/>
      <c r="C992" s="12" t="s">
        <v>12</v>
      </c>
      <c r="D992" s="26">
        <v>0</v>
      </c>
      <c r="E992" s="26">
        <v>0</v>
      </c>
      <c r="F992" s="26" t="s">
        <v>52</v>
      </c>
      <c r="G992" s="26">
        <v>0</v>
      </c>
    </row>
    <row r="993" spans="1:8" ht="48" x14ac:dyDescent="0.2">
      <c r="A993" s="24"/>
      <c r="B993" s="28"/>
      <c r="C993" s="12" t="s">
        <v>824</v>
      </c>
      <c r="D993" s="26"/>
      <c r="E993" s="26"/>
      <c r="F993" s="26"/>
      <c r="G993" s="26"/>
      <c r="H993" s="23"/>
    </row>
    <row r="994" spans="1:8" x14ac:dyDescent="0.2">
      <c r="A994" s="24"/>
      <c r="B994" s="28"/>
      <c r="C994" s="12" t="s">
        <v>14</v>
      </c>
      <c r="D994" s="26">
        <v>0</v>
      </c>
      <c r="E994" s="26">
        <v>0</v>
      </c>
      <c r="F994" s="26" t="s">
        <v>52</v>
      </c>
      <c r="G994" s="26">
        <v>0</v>
      </c>
    </row>
    <row r="995" spans="1:8" ht="48" x14ac:dyDescent="0.2">
      <c r="A995" s="24"/>
      <c r="B995" s="28"/>
      <c r="C995" s="12" t="s">
        <v>825</v>
      </c>
      <c r="D995" s="26"/>
      <c r="E995" s="26"/>
      <c r="F995" s="26"/>
      <c r="G995" s="26"/>
      <c r="H995" s="23"/>
    </row>
    <row r="996" spans="1:8" x14ac:dyDescent="0.2">
      <c r="A996" s="24"/>
      <c r="B996" s="28"/>
      <c r="C996" s="12" t="s">
        <v>16</v>
      </c>
      <c r="D996" s="26">
        <v>165000</v>
      </c>
      <c r="E996" s="26">
        <v>165000</v>
      </c>
      <c r="F996" s="26" t="s">
        <v>845</v>
      </c>
      <c r="G996" s="26">
        <v>165000</v>
      </c>
    </row>
    <row r="997" spans="1:8" ht="36" x14ac:dyDescent="0.2">
      <c r="A997" s="24"/>
      <c r="B997" s="28"/>
      <c r="C997" s="12" t="s">
        <v>826</v>
      </c>
      <c r="D997" s="26"/>
      <c r="E997" s="26"/>
      <c r="F997" s="26"/>
      <c r="G997" s="26"/>
      <c r="H997" s="23"/>
    </row>
    <row r="998" spans="1:8" x14ac:dyDescent="0.2">
      <c r="A998" s="24"/>
      <c r="B998" s="28"/>
      <c r="C998" s="12" t="s">
        <v>18</v>
      </c>
      <c r="D998" s="26">
        <v>0</v>
      </c>
      <c r="E998" s="26">
        <v>0</v>
      </c>
      <c r="F998" s="26" t="s">
        <v>52</v>
      </c>
      <c r="G998" s="26">
        <v>0</v>
      </c>
    </row>
    <row r="999" spans="1:8" ht="36" x14ac:dyDescent="0.2">
      <c r="A999" s="24"/>
      <c r="B999" s="28"/>
      <c r="C999" s="12" t="s">
        <v>827</v>
      </c>
      <c r="D999" s="26"/>
      <c r="E999" s="26"/>
      <c r="F999" s="26"/>
      <c r="G999" s="26"/>
      <c r="H999" s="23"/>
    </row>
    <row r="1000" spans="1:8" x14ac:dyDescent="0.2">
      <c r="A1000" s="24"/>
      <c r="B1000" s="28"/>
      <c r="C1000" s="12" t="s">
        <v>20</v>
      </c>
      <c r="D1000" s="26">
        <v>2222.6</v>
      </c>
      <c r="E1000" s="26">
        <v>2222.54</v>
      </c>
      <c r="F1000" s="26" t="s">
        <v>784</v>
      </c>
      <c r="G1000" s="26">
        <v>2222.54</v>
      </c>
    </row>
    <row r="1001" spans="1:8" ht="24" x14ac:dyDescent="0.2">
      <c r="A1001" s="24"/>
      <c r="B1001" s="28"/>
      <c r="C1001" s="12" t="s">
        <v>828</v>
      </c>
      <c r="D1001" s="26"/>
      <c r="E1001" s="26"/>
      <c r="F1001" s="26"/>
      <c r="G1001" s="26"/>
      <c r="H1001" s="23"/>
    </row>
    <row r="1002" spans="1:8" x14ac:dyDescent="0.2">
      <c r="A1002" s="24"/>
      <c r="B1002" s="28"/>
      <c r="C1002" s="12" t="s">
        <v>23</v>
      </c>
      <c r="D1002" s="26">
        <v>12753</v>
      </c>
      <c r="E1002" s="26">
        <v>10943.82</v>
      </c>
      <c r="F1002" s="26" t="s">
        <v>1216</v>
      </c>
      <c r="G1002" s="26">
        <v>10943.82</v>
      </c>
    </row>
    <row r="1003" spans="1:8" ht="48" x14ac:dyDescent="0.2">
      <c r="A1003" s="24"/>
      <c r="B1003" s="28"/>
      <c r="C1003" s="12" t="s">
        <v>829</v>
      </c>
      <c r="D1003" s="26"/>
      <c r="E1003" s="26"/>
      <c r="F1003" s="26"/>
      <c r="G1003" s="26"/>
      <c r="H1003" s="23"/>
    </row>
    <row r="1004" spans="1:8" s="7" customFormat="1" x14ac:dyDescent="0.2">
      <c r="A1004" s="24"/>
      <c r="B1004" s="28"/>
      <c r="C1004" s="10" t="s">
        <v>320</v>
      </c>
      <c r="D1004" s="27">
        <f>D1006+D1008+D1010+D1012+D1014+D1016+D1018+D1020+D1022+D1024+D1026</f>
        <v>0</v>
      </c>
      <c r="E1004" s="27">
        <f>E1006+E1008+E1010+E1012+E1014+E1016+E1018+E1020+E1022+E1024+E1026</f>
        <v>0</v>
      </c>
      <c r="F1004" s="27" t="s">
        <v>52</v>
      </c>
      <c r="G1004" s="27">
        <f>G1006+G1008+G1010+G1012+G1014+G1016+G1018+G1020+G1022+G1024+G1026</f>
        <v>0</v>
      </c>
    </row>
    <row r="1005" spans="1:8" s="7" customFormat="1" ht="60" x14ac:dyDescent="0.2">
      <c r="A1005" s="24"/>
      <c r="B1005" s="28"/>
      <c r="C1005" s="10" t="s">
        <v>830</v>
      </c>
      <c r="D1005" s="27"/>
      <c r="E1005" s="27"/>
      <c r="F1005" s="27"/>
      <c r="G1005" s="27"/>
      <c r="H1005" s="23"/>
    </row>
    <row r="1006" spans="1:8" s="7" customFormat="1" x14ac:dyDescent="0.2">
      <c r="A1006" s="24"/>
      <c r="B1006" s="28"/>
      <c r="C1006" s="12" t="s">
        <v>3</v>
      </c>
      <c r="D1006" s="26">
        <v>0</v>
      </c>
      <c r="E1006" s="26">
        <v>0</v>
      </c>
      <c r="F1006" s="26" t="s">
        <v>52</v>
      </c>
      <c r="G1006" s="26">
        <v>0</v>
      </c>
    </row>
    <row r="1007" spans="1:8" ht="36" x14ac:dyDescent="0.2">
      <c r="A1007" s="24"/>
      <c r="B1007" s="28"/>
      <c r="C1007" s="12" t="s">
        <v>831</v>
      </c>
      <c r="D1007" s="26"/>
      <c r="E1007" s="26"/>
      <c r="F1007" s="26"/>
      <c r="G1007" s="26"/>
      <c r="H1007" s="23"/>
    </row>
    <row r="1008" spans="1:8" x14ac:dyDescent="0.2">
      <c r="A1008" s="24"/>
      <c r="B1008" s="28"/>
      <c r="C1008" s="12" t="s">
        <v>6</v>
      </c>
      <c r="D1008" s="26">
        <v>0</v>
      </c>
      <c r="E1008" s="26">
        <v>0</v>
      </c>
      <c r="F1008" s="26" t="s">
        <v>52</v>
      </c>
      <c r="G1008" s="26">
        <v>0</v>
      </c>
    </row>
    <row r="1009" spans="1:8" ht="60" x14ac:dyDescent="0.2">
      <c r="A1009" s="24"/>
      <c r="B1009" s="28"/>
      <c r="C1009" s="12" t="s">
        <v>832</v>
      </c>
      <c r="D1009" s="26"/>
      <c r="E1009" s="26"/>
      <c r="F1009" s="26"/>
      <c r="G1009" s="26"/>
      <c r="H1009" s="23"/>
    </row>
    <row r="1010" spans="1:8" x14ac:dyDescent="0.2">
      <c r="A1010" s="24"/>
      <c r="B1010" s="28"/>
      <c r="C1010" s="12" t="s">
        <v>31</v>
      </c>
      <c r="D1010" s="26">
        <v>0</v>
      </c>
      <c r="E1010" s="26">
        <v>0</v>
      </c>
      <c r="F1010" s="26" t="s">
        <v>52</v>
      </c>
      <c r="G1010" s="26">
        <v>0</v>
      </c>
    </row>
    <row r="1011" spans="1:8" ht="36" x14ac:dyDescent="0.2">
      <c r="A1011" s="24"/>
      <c r="B1011" s="28"/>
      <c r="C1011" s="12" t="s">
        <v>833</v>
      </c>
      <c r="D1011" s="26"/>
      <c r="E1011" s="26"/>
      <c r="F1011" s="26"/>
      <c r="G1011" s="26"/>
      <c r="H1011" s="23"/>
    </row>
    <row r="1012" spans="1:8" x14ac:dyDescent="0.2">
      <c r="A1012" s="24"/>
      <c r="B1012" s="28"/>
      <c r="C1012" s="12" t="s">
        <v>33</v>
      </c>
      <c r="D1012" s="26">
        <v>0</v>
      </c>
      <c r="E1012" s="26">
        <v>0</v>
      </c>
      <c r="F1012" s="26" t="s">
        <v>52</v>
      </c>
      <c r="G1012" s="26">
        <v>0</v>
      </c>
    </row>
    <row r="1013" spans="1:8" ht="36" x14ac:dyDescent="0.2">
      <c r="A1013" s="24"/>
      <c r="B1013" s="28"/>
      <c r="C1013" s="12" t="s">
        <v>834</v>
      </c>
      <c r="D1013" s="26"/>
      <c r="E1013" s="26"/>
      <c r="F1013" s="26"/>
      <c r="G1013" s="26"/>
      <c r="H1013" s="23"/>
    </row>
    <row r="1014" spans="1:8" x14ac:dyDescent="0.2">
      <c r="A1014" s="24"/>
      <c r="B1014" s="28"/>
      <c r="C1014" s="12" t="s">
        <v>35</v>
      </c>
      <c r="D1014" s="26">
        <v>0</v>
      </c>
      <c r="E1014" s="26">
        <v>0</v>
      </c>
      <c r="F1014" s="26" t="s">
        <v>52</v>
      </c>
      <c r="G1014" s="26">
        <v>0</v>
      </c>
    </row>
    <row r="1015" spans="1:8" ht="48" x14ac:dyDescent="0.2">
      <c r="A1015" s="24"/>
      <c r="B1015" s="28"/>
      <c r="C1015" s="12" t="s">
        <v>835</v>
      </c>
      <c r="D1015" s="26"/>
      <c r="E1015" s="26"/>
      <c r="F1015" s="26"/>
      <c r="G1015" s="26"/>
      <c r="H1015" s="23"/>
    </row>
    <row r="1016" spans="1:8" x14ac:dyDescent="0.2">
      <c r="A1016" s="24"/>
      <c r="B1016" s="28"/>
      <c r="C1016" s="12" t="s">
        <v>37</v>
      </c>
      <c r="D1016" s="26">
        <v>0</v>
      </c>
      <c r="E1016" s="26">
        <v>0</v>
      </c>
      <c r="F1016" s="26" t="s">
        <v>52</v>
      </c>
      <c r="G1016" s="26">
        <v>0</v>
      </c>
    </row>
    <row r="1017" spans="1:8" ht="36" x14ac:dyDescent="0.2">
      <c r="A1017" s="24"/>
      <c r="B1017" s="28"/>
      <c r="C1017" s="12" t="s">
        <v>836</v>
      </c>
      <c r="D1017" s="26"/>
      <c r="E1017" s="26"/>
      <c r="F1017" s="26"/>
      <c r="G1017" s="26"/>
      <c r="H1017" s="23"/>
    </row>
    <row r="1018" spans="1:8" x14ac:dyDescent="0.2">
      <c r="A1018" s="24"/>
      <c r="B1018" s="28"/>
      <c r="C1018" s="12" t="s">
        <v>112</v>
      </c>
      <c r="D1018" s="26">
        <v>0</v>
      </c>
      <c r="E1018" s="26">
        <v>0</v>
      </c>
      <c r="F1018" s="26" t="s">
        <v>52</v>
      </c>
      <c r="G1018" s="26">
        <v>0</v>
      </c>
    </row>
    <row r="1019" spans="1:8" ht="36" x14ac:dyDescent="0.2">
      <c r="A1019" s="24"/>
      <c r="B1019" s="28"/>
      <c r="C1019" s="12" t="s">
        <v>837</v>
      </c>
      <c r="D1019" s="26"/>
      <c r="E1019" s="26"/>
      <c r="F1019" s="26"/>
      <c r="G1019" s="26"/>
      <c r="H1019" s="23"/>
    </row>
    <row r="1020" spans="1:8" x14ac:dyDescent="0.2">
      <c r="A1020" s="24"/>
      <c r="B1020" s="28"/>
      <c r="C1020" s="12" t="s">
        <v>130</v>
      </c>
      <c r="D1020" s="26">
        <v>0</v>
      </c>
      <c r="E1020" s="26">
        <v>0</v>
      </c>
      <c r="F1020" s="26" t="s">
        <v>52</v>
      </c>
      <c r="G1020" s="26">
        <v>0</v>
      </c>
      <c r="H1020" s="23"/>
    </row>
    <row r="1021" spans="1:8" ht="36" x14ac:dyDescent="0.2">
      <c r="A1021" s="24"/>
      <c r="B1021" s="28"/>
      <c r="C1021" s="12" t="s">
        <v>838</v>
      </c>
      <c r="D1021" s="26"/>
      <c r="E1021" s="26"/>
      <c r="F1021" s="26"/>
      <c r="G1021" s="26"/>
      <c r="H1021" s="23"/>
    </row>
    <row r="1022" spans="1:8" x14ac:dyDescent="0.2">
      <c r="A1022" s="24"/>
      <c r="B1022" s="28"/>
      <c r="C1022" s="12" t="s">
        <v>133</v>
      </c>
      <c r="D1022" s="26">
        <v>0</v>
      </c>
      <c r="E1022" s="26">
        <v>0</v>
      </c>
      <c r="F1022" s="26" t="s">
        <v>52</v>
      </c>
      <c r="G1022" s="26">
        <v>0</v>
      </c>
    </row>
    <row r="1023" spans="1:8" ht="48" x14ac:dyDescent="0.2">
      <c r="A1023" s="24"/>
      <c r="B1023" s="28"/>
      <c r="C1023" s="12" t="s">
        <v>839</v>
      </c>
      <c r="D1023" s="26"/>
      <c r="E1023" s="26"/>
      <c r="F1023" s="26"/>
      <c r="G1023" s="26"/>
      <c r="H1023" s="23"/>
    </row>
    <row r="1024" spans="1:8" x14ac:dyDescent="0.2">
      <c r="A1024" s="24"/>
      <c r="B1024" s="28"/>
      <c r="C1024" s="12" t="s">
        <v>136</v>
      </c>
      <c r="D1024" s="26">
        <v>0</v>
      </c>
      <c r="E1024" s="26">
        <v>0</v>
      </c>
      <c r="F1024" s="26" t="s">
        <v>52</v>
      </c>
      <c r="G1024" s="26">
        <v>0</v>
      </c>
    </row>
    <row r="1025" spans="1:8" ht="48" x14ac:dyDescent="0.2">
      <c r="A1025" s="24"/>
      <c r="B1025" s="28"/>
      <c r="C1025" s="12" t="s">
        <v>840</v>
      </c>
      <c r="D1025" s="26"/>
      <c r="E1025" s="26"/>
      <c r="F1025" s="26"/>
      <c r="G1025" s="26"/>
      <c r="H1025" s="23"/>
    </row>
    <row r="1026" spans="1:8" x14ac:dyDescent="0.2">
      <c r="A1026" s="24"/>
      <c r="B1026" s="28"/>
      <c r="C1026" s="12" t="s">
        <v>139</v>
      </c>
      <c r="D1026" s="26">
        <v>0</v>
      </c>
      <c r="E1026" s="26">
        <v>0</v>
      </c>
      <c r="F1026" s="26" t="s">
        <v>52</v>
      </c>
      <c r="G1026" s="26">
        <v>0</v>
      </c>
    </row>
    <row r="1027" spans="1:8" ht="36" x14ac:dyDescent="0.2">
      <c r="A1027" s="24"/>
      <c r="B1027" s="28"/>
      <c r="C1027" s="12" t="s">
        <v>841</v>
      </c>
      <c r="D1027" s="26"/>
      <c r="E1027" s="26"/>
      <c r="F1027" s="26"/>
      <c r="G1027" s="26"/>
      <c r="H1027" s="23"/>
    </row>
    <row r="1028" spans="1:8" ht="24" x14ac:dyDescent="0.2">
      <c r="A1028" s="8"/>
      <c r="B1028" s="9"/>
      <c r="C1028" s="4" t="s">
        <v>62</v>
      </c>
      <c r="D1028" s="6">
        <f>D912+D926+D954+D976+D984+D1004</f>
        <v>251023</v>
      </c>
      <c r="E1028" s="6">
        <f>E912+E926+E954+E976+E984+E1004</f>
        <v>248681.97</v>
      </c>
      <c r="F1028" s="20" t="s">
        <v>843</v>
      </c>
      <c r="G1028" s="6">
        <f>G912+G926+G954+G976+G984+G1004</f>
        <v>248681.97</v>
      </c>
      <c r="H1028" s="23"/>
    </row>
    <row r="1029" spans="1:8" s="7" customFormat="1" x14ac:dyDescent="0.2">
      <c r="A1029" s="24">
        <v>9</v>
      </c>
      <c r="B1029" s="28" t="s">
        <v>873</v>
      </c>
      <c r="C1029" s="10" t="s">
        <v>0</v>
      </c>
      <c r="D1029" s="27">
        <f>D1031+D1033+D1035+D1037+D1039+D1041+D1043+D1045+D1047+D1049+D1051+D1053+D1055+D1057</f>
        <v>123948.59999999999</v>
      </c>
      <c r="E1029" s="27">
        <f>E1031+E1033+E1035+E1037+E1039+E1041+E1043+E1045+E1047+E1049+E1051+E1053+E1055+E1057</f>
        <v>123886.54000000001</v>
      </c>
      <c r="F1029" s="27" t="s">
        <v>1194</v>
      </c>
      <c r="G1029" s="27">
        <f>G1031+G1033+G1035+G1037+G1039+G1041+G1043+G1045+G1047+G1049+G1051+G1053+G1055+G1057</f>
        <v>123886.54000000001</v>
      </c>
      <c r="H1029" s="23"/>
    </row>
    <row r="1030" spans="1:8" s="7" customFormat="1" ht="24" x14ac:dyDescent="0.2">
      <c r="A1030" s="24"/>
      <c r="B1030" s="28"/>
      <c r="C1030" s="10" t="s">
        <v>844</v>
      </c>
      <c r="D1030" s="27"/>
      <c r="E1030" s="27"/>
      <c r="F1030" s="27"/>
      <c r="G1030" s="27"/>
      <c r="H1030" s="23"/>
    </row>
    <row r="1031" spans="1:8" s="7" customFormat="1" x14ac:dyDescent="0.2">
      <c r="A1031" s="24"/>
      <c r="B1031" s="28"/>
      <c r="C1031" s="11" t="s">
        <v>3</v>
      </c>
      <c r="D1031" s="26">
        <v>76059.7</v>
      </c>
      <c r="E1031" s="26">
        <v>76059.7</v>
      </c>
      <c r="F1031" s="26" t="s">
        <v>342</v>
      </c>
      <c r="G1031" s="26">
        <v>76059.7</v>
      </c>
    </row>
    <row r="1032" spans="1:8" ht="48" x14ac:dyDescent="0.2">
      <c r="A1032" s="24"/>
      <c r="B1032" s="28"/>
      <c r="C1032" s="12" t="s">
        <v>846</v>
      </c>
      <c r="D1032" s="26"/>
      <c r="E1032" s="26"/>
      <c r="F1032" s="26"/>
      <c r="G1032" s="26"/>
      <c r="H1032" s="23"/>
    </row>
    <row r="1033" spans="1:8" x14ac:dyDescent="0.2">
      <c r="A1033" s="24"/>
      <c r="B1033" s="28"/>
      <c r="C1033" s="11" t="s">
        <v>6</v>
      </c>
      <c r="D1033" s="26">
        <v>0</v>
      </c>
      <c r="E1033" s="26">
        <v>0</v>
      </c>
      <c r="F1033" s="26" t="s">
        <v>2</v>
      </c>
      <c r="G1033" s="26">
        <v>0</v>
      </c>
    </row>
    <row r="1034" spans="1:8" ht="36" x14ac:dyDescent="0.2">
      <c r="A1034" s="24"/>
      <c r="B1034" s="28"/>
      <c r="C1034" s="12" t="s">
        <v>847</v>
      </c>
      <c r="D1034" s="26"/>
      <c r="E1034" s="26"/>
      <c r="F1034" s="26"/>
      <c r="G1034" s="26"/>
      <c r="H1034" s="23"/>
    </row>
    <row r="1035" spans="1:8" x14ac:dyDescent="0.2">
      <c r="A1035" s="24"/>
      <c r="B1035" s="28"/>
      <c r="C1035" s="11" t="s">
        <v>31</v>
      </c>
      <c r="D1035" s="26">
        <v>7199.9</v>
      </c>
      <c r="E1035" s="26">
        <v>7199.85</v>
      </c>
      <c r="F1035" s="26" t="s">
        <v>845</v>
      </c>
      <c r="G1035" s="26">
        <v>7199.85</v>
      </c>
    </row>
    <row r="1036" spans="1:8" ht="36" x14ac:dyDescent="0.2">
      <c r="A1036" s="24"/>
      <c r="B1036" s="28"/>
      <c r="C1036" s="12" t="s">
        <v>848</v>
      </c>
      <c r="D1036" s="26"/>
      <c r="E1036" s="26"/>
      <c r="F1036" s="26"/>
      <c r="G1036" s="26"/>
      <c r="H1036" s="23"/>
    </row>
    <row r="1037" spans="1:8" ht="12" customHeight="1" x14ac:dyDescent="0.2">
      <c r="A1037" s="24"/>
      <c r="B1037" s="28"/>
      <c r="C1037" s="11" t="s">
        <v>33</v>
      </c>
      <c r="D1037" s="26">
        <v>15000</v>
      </c>
      <c r="E1037" s="26">
        <v>15000</v>
      </c>
      <c r="F1037" s="26" t="s">
        <v>342</v>
      </c>
      <c r="G1037" s="26">
        <v>15000</v>
      </c>
    </row>
    <row r="1038" spans="1:8" ht="24" x14ac:dyDescent="0.2">
      <c r="A1038" s="24"/>
      <c r="B1038" s="28"/>
      <c r="C1038" s="12" t="s">
        <v>849</v>
      </c>
      <c r="D1038" s="26"/>
      <c r="E1038" s="26"/>
      <c r="F1038" s="26"/>
      <c r="G1038" s="26"/>
      <c r="H1038" s="23"/>
    </row>
    <row r="1039" spans="1:8" x14ac:dyDescent="0.2">
      <c r="A1039" s="24"/>
      <c r="B1039" s="28"/>
      <c r="C1039" s="11" t="s">
        <v>35</v>
      </c>
      <c r="D1039" s="26">
        <v>4372.3</v>
      </c>
      <c r="E1039" s="26">
        <v>4372.21</v>
      </c>
      <c r="F1039" s="26" t="s">
        <v>342</v>
      </c>
      <c r="G1039" s="26">
        <v>4372.21</v>
      </c>
    </row>
    <row r="1040" spans="1:8" ht="24" x14ac:dyDescent="0.2">
      <c r="A1040" s="24"/>
      <c r="B1040" s="28"/>
      <c r="C1040" s="12" t="s">
        <v>850</v>
      </c>
      <c r="D1040" s="26"/>
      <c r="E1040" s="26"/>
      <c r="F1040" s="26"/>
      <c r="G1040" s="26"/>
      <c r="H1040" s="23"/>
    </row>
    <row r="1041" spans="1:8" x14ac:dyDescent="0.2">
      <c r="A1041" s="24"/>
      <c r="B1041" s="28"/>
      <c r="C1041" s="11" t="s">
        <v>37</v>
      </c>
      <c r="D1041" s="26">
        <v>10880.5</v>
      </c>
      <c r="E1041" s="26">
        <v>10880.41</v>
      </c>
      <c r="F1041" s="26" t="s">
        <v>342</v>
      </c>
      <c r="G1041" s="26">
        <v>10880.41</v>
      </c>
    </row>
    <row r="1042" spans="1:8" ht="24" x14ac:dyDescent="0.2">
      <c r="A1042" s="24"/>
      <c r="B1042" s="28"/>
      <c r="C1042" s="12" t="s">
        <v>851</v>
      </c>
      <c r="D1042" s="26"/>
      <c r="E1042" s="26"/>
      <c r="F1042" s="26"/>
      <c r="G1042" s="26"/>
      <c r="H1042" s="23"/>
    </row>
    <row r="1043" spans="1:8" x14ac:dyDescent="0.2">
      <c r="A1043" s="24"/>
      <c r="B1043" s="28"/>
      <c r="C1043" s="11" t="s">
        <v>112</v>
      </c>
      <c r="D1043" s="26">
        <f>3345.54+1481</f>
        <v>4826.54</v>
      </c>
      <c r="E1043" s="26">
        <f>3345.54+1480.97</f>
        <v>4826.51</v>
      </c>
      <c r="F1043" s="26" t="s">
        <v>342</v>
      </c>
      <c r="G1043" s="26">
        <f>3345.54+1480.97</f>
        <v>4826.51</v>
      </c>
    </row>
    <row r="1044" spans="1:8" ht="24" x14ac:dyDescent="0.2">
      <c r="A1044" s="24"/>
      <c r="B1044" s="28"/>
      <c r="C1044" s="12" t="s">
        <v>852</v>
      </c>
      <c r="D1044" s="26"/>
      <c r="E1044" s="26"/>
      <c r="F1044" s="26"/>
      <c r="G1044" s="26"/>
      <c r="H1044" s="23"/>
    </row>
    <row r="1045" spans="1:8" x14ac:dyDescent="0.2">
      <c r="A1045" s="24"/>
      <c r="B1045" s="28"/>
      <c r="C1045" s="11" t="s">
        <v>130</v>
      </c>
      <c r="D1045" s="26">
        <v>0</v>
      </c>
      <c r="E1045" s="26">
        <v>0</v>
      </c>
      <c r="F1045" s="26" t="s">
        <v>2</v>
      </c>
      <c r="G1045" s="26">
        <v>0</v>
      </c>
    </row>
    <row r="1046" spans="1:8" ht="60" x14ac:dyDescent="0.2">
      <c r="A1046" s="24"/>
      <c r="B1046" s="28"/>
      <c r="C1046" s="12" t="s">
        <v>853</v>
      </c>
      <c r="D1046" s="26"/>
      <c r="E1046" s="26"/>
      <c r="F1046" s="26"/>
      <c r="G1046" s="26"/>
      <c r="H1046" s="23"/>
    </row>
    <row r="1047" spans="1:8" x14ac:dyDescent="0.2">
      <c r="A1047" s="24"/>
      <c r="B1047" s="28"/>
      <c r="C1047" s="11" t="s">
        <v>133</v>
      </c>
      <c r="D1047" s="26">
        <v>0</v>
      </c>
      <c r="E1047" s="26">
        <v>0</v>
      </c>
      <c r="F1047" s="26" t="s">
        <v>2</v>
      </c>
      <c r="G1047" s="26">
        <v>0</v>
      </c>
    </row>
    <row r="1048" spans="1:8" ht="36" x14ac:dyDescent="0.2">
      <c r="A1048" s="24"/>
      <c r="B1048" s="28"/>
      <c r="C1048" s="12" t="s">
        <v>854</v>
      </c>
      <c r="D1048" s="26"/>
      <c r="E1048" s="26"/>
      <c r="F1048" s="26"/>
      <c r="G1048" s="26"/>
      <c r="H1048" s="23"/>
    </row>
    <row r="1049" spans="1:8" x14ac:dyDescent="0.2">
      <c r="A1049" s="24"/>
      <c r="B1049" s="28"/>
      <c r="C1049" s="11" t="s">
        <v>136</v>
      </c>
      <c r="D1049" s="26">
        <f>2782.16+1082.7</f>
        <v>3864.8599999999997</v>
      </c>
      <c r="E1049" s="26">
        <f>2782.15+1082.67</f>
        <v>3864.82</v>
      </c>
      <c r="F1049" s="26" t="s">
        <v>207</v>
      </c>
      <c r="G1049" s="26">
        <f>2782.15+1082.67</f>
        <v>3864.82</v>
      </c>
    </row>
    <row r="1050" spans="1:8" ht="48" x14ac:dyDescent="0.2">
      <c r="A1050" s="24"/>
      <c r="B1050" s="28"/>
      <c r="C1050" s="12" t="s">
        <v>855</v>
      </c>
      <c r="D1050" s="26"/>
      <c r="E1050" s="26"/>
      <c r="F1050" s="26"/>
      <c r="G1050" s="26"/>
      <c r="H1050" s="23"/>
    </row>
    <row r="1051" spans="1:8" x14ac:dyDescent="0.2">
      <c r="A1051" s="24"/>
      <c r="B1051" s="28"/>
      <c r="C1051" s="11" t="s">
        <v>139</v>
      </c>
      <c r="D1051" s="26">
        <v>26</v>
      </c>
      <c r="E1051" s="26">
        <v>25.919999999999998</v>
      </c>
      <c r="F1051" s="26" t="s">
        <v>1195</v>
      </c>
      <c r="G1051" s="26">
        <v>25.919999999999998</v>
      </c>
    </row>
    <row r="1052" spans="1:8" ht="24" x14ac:dyDescent="0.2">
      <c r="A1052" s="24"/>
      <c r="B1052" s="28"/>
      <c r="C1052" s="12" t="s">
        <v>856</v>
      </c>
      <c r="D1052" s="26"/>
      <c r="E1052" s="26"/>
      <c r="F1052" s="26"/>
      <c r="G1052" s="26"/>
      <c r="H1052" s="23"/>
    </row>
    <row r="1053" spans="1:8" x14ac:dyDescent="0.2">
      <c r="A1053" s="24"/>
      <c r="B1053" s="28"/>
      <c r="C1053" s="11" t="s">
        <v>142</v>
      </c>
      <c r="D1053" s="26">
        <v>162.30000000000001</v>
      </c>
      <c r="E1053" s="26">
        <v>162.29000000000002</v>
      </c>
      <c r="F1053" s="26" t="s">
        <v>207</v>
      </c>
      <c r="G1053" s="26">
        <v>162.29000000000002</v>
      </c>
    </row>
    <row r="1054" spans="1:8" ht="36" x14ac:dyDescent="0.2">
      <c r="A1054" s="24"/>
      <c r="B1054" s="28"/>
      <c r="C1054" s="12" t="s">
        <v>857</v>
      </c>
      <c r="D1054" s="26"/>
      <c r="E1054" s="26"/>
      <c r="F1054" s="26"/>
      <c r="G1054" s="26"/>
      <c r="H1054" s="23"/>
    </row>
    <row r="1055" spans="1:8" x14ac:dyDescent="0.2">
      <c r="A1055" s="24"/>
      <c r="B1055" s="28"/>
      <c r="C1055" s="11" t="s">
        <v>145</v>
      </c>
      <c r="D1055" s="26">
        <v>113.2</v>
      </c>
      <c r="E1055" s="26">
        <v>113.1</v>
      </c>
      <c r="F1055" s="26" t="s">
        <v>1196</v>
      </c>
      <c r="G1055" s="26">
        <v>113.1</v>
      </c>
    </row>
    <row r="1056" spans="1:8" ht="24" x14ac:dyDescent="0.2">
      <c r="A1056" s="24"/>
      <c r="B1056" s="28"/>
      <c r="C1056" s="12" t="s">
        <v>858</v>
      </c>
      <c r="D1056" s="26"/>
      <c r="E1056" s="26"/>
      <c r="F1056" s="26"/>
      <c r="G1056" s="26"/>
      <c r="H1056" s="23"/>
    </row>
    <row r="1057" spans="1:8" x14ac:dyDescent="0.2">
      <c r="A1057" s="24"/>
      <c r="B1057" s="28"/>
      <c r="C1057" s="11" t="s">
        <v>148</v>
      </c>
      <c r="D1057" s="26">
        <f>D1059+D1061</f>
        <v>1443.3000000000002</v>
      </c>
      <c r="E1057" s="26">
        <f>E1059+E1061</f>
        <v>1381.73</v>
      </c>
      <c r="F1057" s="26" t="s">
        <v>1197</v>
      </c>
      <c r="G1057" s="26">
        <f>G1059+G1061</f>
        <v>1381.73</v>
      </c>
    </row>
    <row r="1058" spans="1:8" ht="36" x14ac:dyDescent="0.2">
      <c r="A1058" s="24"/>
      <c r="B1058" s="28"/>
      <c r="C1058" s="12" t="s">
        <v>859</v>
      </c>
      <c r="D1058" s="26"/>
      <c r="E1058" s="26"/>
      <c r="F1058" s="26"/>
      <c r="G1058" s="26"/>
      <c r="H1058" s="23"/>
    </row>
    <row r="1059" spans="1:8" x14ac:dyDescent="0.2">
      <c r="A1059" s="24"/>
      <c r="B1059" s="28"/>
      <c r="C1059" s="13" t="s">
        <v>860</v>
      </c>
      <c r="D1059" s="26">
        <f>391+19.4</f>
        <v>410.4</v>
      </c>
      <c r="E1059" s="26">
        <f>367.54+19.34</f>
        <v>386.88</v>
      </c>
      <c r="F1059" s="26" t="s">
        <v>1198</v>
      </c>
      <c r="G1059" s="26">
        <f>367.54+19.34</f>
        <v>386.88</v>
      </c>
    </row>
    <row r="1060" spans="1:8" ht="24" x14ac:dyDescent="0.2">
      <c r="A1060" s="24"/>
      <c r="B1060" s="28"/>
      <c r="C1060" s="12" t="s">
        <v>861</v>
      </c>
      <c r="D1060" s="26"/>
      <c r="E1060" s="26"/>
      <c r="F1060" s="26"/>
      <c r="G1060" s="26"/>
      <c r="H1060" s="23"/>
    </row>
    <row r="1061" spans="1:8" x14ac:dyDescent="0.2">
      <c r="A1061" s="24"/>
      <c r="B1061" s="28"/>
      <c r="C1061" s="13" t="s">
        <v>862</v>
      </c>
      <c r="D1061" s="26">
        <f>949+83.9</f>
        <v>1032.9000000000001</v>
      </c>
      <c r="E1061" s="26">
        <f>911.04+83.81</f>
        <v>994.84999999999991</v>
      </c>
      <c r="F1061" s="26" t="s">
        <v>1199</v>
      </c>
      <c r="G1061" s="26">
        <f>911.04+83.81</f>
        <v>994.84999999999991</v>
      </c>
    </row>
    <row r="1062" spans="1:8" ht="60" x14ac:dyDescent="0.2">
      <c r="A1062" s="24"/>
      <c r="B1062" s="28"/>
      <c r="C1062" s="12" t="s">
        <v>863</v>
      </c>
      <c r="D1062" s="26"/>
      <c r="E1062" s="26"/>
      <c r="F1062" s="26"/>
      <c r="G1062" s="26"/>
      <c r="H1062" s="23"/>
    </row>
    <row r="1063" spans="1:8" s="7" customFormat="1" x14ac:dyDescent="0.2">
      <c r="A1063" s="24"/>
      <c r="B1063" s="28"/>
      <c r="C1063" s="10" t="s">
        <v>27</v>
      </c>
      <c r="D1063" s="27">
        <f>D1065+D1067+D1069+D1071+D1073+D1075+D1077+D1079</f>
        <v>782947.63</v>
      </c>
      <c r="E1063" s="27">
        <f>E1065+E1067+E1069+E1071+E1073+E1075+E1077+E1079</f>
        <v>782947.6</v>
      </c>
      <c r="F1063" s="27" t="s">
        <v>845</v>
      </c>
      <c r="G1063" s="27">
        <f>G1065+G1067+G1069+G1071+G1073+G1075+G1077+G1079</f>
        <v>782947.6</v>
      </c>
    </row>
    <row r="1064" spans="1:8" s="7" customFormat="1" ht="36" x14ac:dyDescent="0.2">
      <c r="A1064" s="24"/>
      <c r="B1064" s="28"/>
      <c r="C1064" s="10" t="s">
        <v>864</v>
      </c>
      <c r="D1064" s="27"/>
      <c r="E1064" s="27"/>
      <c r="F1064" s="27"/>
      <c r="G1064" s="27"/>
      <c r="H1064" s="23"/>
    </row>
    <row r="1065" spans="1:8" s="7" customFormat="1" x14ac:dyDescent="0.2">
      <c r="A1065" s="24"/>
      <c r="B1065" s="28"/>
      <c r="C1065" s="11" t="s">
        <v>3</v>
      </c>
      <c r="D1065" s="26">
        <v>1957.9</v>
      </c>
      <c r="E1065" s="26">
        <v>1957.8799999999999</v>
      </c>
      <c r="F1065" s="26" t="s">
        <v>342</v>
      </c>
      <c r="G1065" s="26">
        <v>1957.8799999999999</v>
      </c>
    </row>
    <row r="1066" spans="1:8" ht="36" x14ac:dyDescent="0.2">
      <c r="A1066" s="24"/>
      <c r="B1066" s="28"/>
      <c r="C1066" s="12" t="s">
        <v>865</v>
      </c>
      <c r="D1066" s="26"/>
      <c r="E1066" s="26"/>
      <c r="F1066" s="26"/>
      <c r="G1066" s="26"/>
      <c r="H1066" s="23"/>
    </row>
    <row r="1067" spans="1:8" x14ac:dyDescent="0.2">
      <c r="A1067" s="24"/>
      <c r="B1067" s="28"/>
      <c r="C1067" s="11" t="s">
        <v>9</v>
      </c>
      <c r="D1067" s="26">
        <v>23165.9</v>
      </c>
      <c r="E1067" s="26">
        <v>23165.89</v>
      </c>
      <c r="F1067" s="26" t="s">
        <v>342</v>
      </c>
      <c r="G1067" s="26">
        <v>23165.89</v>
      </c>
    </row>
    <row r="1068" spans="1:8" ht="60" x14ac:dyDescent="0.2">
      <c r="A1068" s="24"/>
      <c r="B1068" s="28"/>
      <c r="C1068" s="12" t="s">
        <v>866</v>
      </c>
      <c r="D1068" s="26"/>
      <c r="E1068" s="26"/>
      <c r="F1068" s="26"/>
      <c r="G1068" s="26"/>
      <c r="H1068" s="23"/>
    </row>
    <row r="1069" spans="1:8" x14ac:dyDescent="0.2">
      <c r="A1069" s="24"/>
      <c r="B1069" s="28"/>
      <c r="C1069" s="11" t="s">
        <v>23</v>
      </c>
      <c r="D1069" s="26">
        <v>156643.82999999999</v>
      </c>
      <c r="E1069" s="26">
        <v>156643.82999999999</v>
      </c>
      <c r="F1069" s="26" t="s">
        <v>342</v>
      </c>
      <c r="G1069" s="26">
        <v>156643.82999999999</v>
      </c>
    </row>
    <row r="1070" spans="1:8" ht="48" x14ac:dyDescent="0.2">
      <c r="A1070" s="24"/>
      <c r="B1070" s="28"/>
      <c r="C1070" s="12" t="s">
        <v>867</v>
      </c>
      <c r="D1070" s="26"/>
      <c r="E1070" s="26"/>
      <c r="F1070" s="26"/>
      <c r="G1070" s="26"/>
      <c r="H1070" s="23"/>
    </row>
    <row r="1071" spans="1:8" x14ac:dyDescent="0.2">
      <c r="A1071" s="24"/>
      <c r="B1071" s="28"/>
      <c r="C1071" s="11" t="s">
        <v>25</v>
      </c>
      <c r="D1071" s="26">
        <v>720</v>
      </c>
      <c r="E1071" s="26">
        <v>720</v>
      </c>
      <c r="F1071" s="26" t="s">
        <v>207</v>
      </c>
      <c r="G1071" s="26">
        <v>720</v>
      </c>
    </row>
    <row r="1072" spans="1:8" ht="36" x14ac:dyDescent="0.2">
      <c r="A1072" s="24"/>
      <c r="B1072" s="28"/>
      <c r="C1072" s="12" t="s">
        <v>868</v>
      </c>
      <c r="D1072" s="26"/>
      <c r="E1072" s="26"/>
      <c r="F1072" s="26"/>
      <c r="G1072" s="26"/>
      <c r="H1072" s="23"/>
    </row>
    <row r="1073" spans="1:8" x14ac:dyDescent="0.2">
      <c r="A1073" s="24"/>
      <c r="B1073" s="28"/>
      <c r="C1073" s="11" t="s">
        <v>280</v>
      </c>
      <c r="D1073" s="26">
        <v>0</v>
      </c>
      <c r="E1073" s="26">
        <v>0</v>
      </c>
      <c r="F1073" s="26" t="s">
        <v>2</v>
      </c>
      <c r="G1073" s="26">
        <v>0</v>
      </c>
    </row>
    <row r="1074" spans="1:8" ht="60" x14ac:dyDescent="0.2">
      <c r="A1074" s="24"/>
      <c r="B1074" s="28"/>
      <c r="C1074" s="12" t="s">
        <v>869</v>
      </c>
      <c r="D1074" s="26"/>
      <c r="E1074" s="26"/>
      <c r="F1074" s="26"/>
      <c r="G1074" s="26"/>
      <c r="H1074" s="23"/>
    </row>
    <row r="1075" spans="1:8" x14ac:dyDescent="0.2">
      <c r="A1075" s="24"/>
      <c r="B1075" s="28"/>
      <c r="C1075" s="11" t="s">
        <v>283</v>
      </c>
      <c r="D1075" s="26">
        <v>90000</v>
      </c>
      <c r="E1075" s="26">
        <v>90000</v>
      </c>
      <c r="F1075" s="26" t="s">
        <v>342</v>
      </c>
      <c r="G1075" s="26">
        <v>90000</v>
      </c>
    </row>
    <row r="1076" spans="1:8" ht="24" x14ac:dyDescent="0.2">
      <c r="A1076" s="24"/>
      <c r="B1076" s="28"/>
      <c r="C1076" s="12" t="s">
        <v>870</v>
      </c>
      <c r="D1076" s="26"/>
      <c r="E1076" s="26"/>
      <c r="F1076" s="26"/>
      <c r="G1076" s="26"/>
      <c r="H1076" s="23"/>
    </row>
    <row r="1077" spans="1:8" x14ac:dyDescent="0.2">
      <c r="A1077" s="24"/>
      <c r="B1077" s="28"/>
      <c r="C1077" s="11" t="s">
        <v>286</v>
      </c>
      <c r="D1077" s="26">
        <v>510000</v>
      </c>
      <c r="E1077" s="26">
        <v>510000</v>
      </c>
      <c r="F1077" s="26" t="s">
        <v>342</v>
      </c>
      <c r="G1077" s="26">
        <v>510000</v>
      </c>
    </row>
    <row r="1078" spans="1:8" ht="24" x14ac:dyDescent="0.2">
      <c r="A1078" s="24"/>
      <c r="B1078" s="28"/>
      <c r="C1078" s="12" t="s">
        <v>871</v>
      </c>
      <c r="D1078" s="26"/>
      <c r="E1078" s="26"/>
      <c r="F1078" s="26"/>
      <c r="G1078" s="26"/>
      <c r="H1078" s="23"/>
    </row>
    <row r="1079" spans="1:8" x14ac:dyDescent="0.2">
      <c r="A1079" s="24"/>
      <c r="B1079" s="28"/>
      <c r="C1079" s="11" t="s">
        <v>289</v>
      </c>
      <c r="D1079" s="26">
        <v>460</v>
      </c>
      <c r="E1079" s="26">
        <v>460</v>
      </c>
      <c r="F1079" s="26" t="s">
        <v>207</v>
      </c>
      <c r="G1079" s="26">
        <v>460</v>
      </c>
    </row>
    <row r="1080" spans="1:8" ht="48" x14ac:dyDescent="0.2">
      <c r="A1080" s="24"/>
      <c r="B1080" s="28"/>
      <c r="C1080" s="12" t="s">
        <v>872</v>
      </c>
      <c r="D1080" s="26"/>
      <c r="E1080" s="26"/>
      <c r="F1080" s="26"/>
      <c r="G1080" s="26"/>
      <c r="H1080" s="23"/>
    </row>
    <row r="1081" spans="1:8" ht="24" x14ac:dyDescent="0.2">
      <c r="A1081" s="24"/>
      <c r="B1081" s="28"/>
      <c r="C1081" s="4" t="s">
        <v>62</v>
      </c>
      <c r="D1081" s="6">
        <f>D1029+D1063</f>
        <v>906896.23</v>
      </c>
      <c r="E1081" s="6">
        <f>E1029+E1063</f>
        <v>906834.14</v>
      </c>
      <c r="F1081" s="20" t="s">
        <v>1200</v>
      </c>
      <c r="G1081" s="6">
        <f>G1029+G1063</f>
        <v>906834.14</v>
      </c>
      <c r="H1081" s="23"/>
    </row>
    <row r="1082" spans="1:8" s="7" customFormat="1" x14ac:dyDescent="0.2">
      <c r="A1082" s="24">
        <v>8</v>
      </c>
      <c r="B1082" s="28" t="s">
        <v>901</v>
      </c>
      <c r="C1082" s="10" t="s">
        <v>0</v>
      </c>
      <c r="D1082" s="27">
        <f>D1084+D1086+D1088+D1090+D1092+D1094+D1096+D1098+D1100+D1102+D1104+D1106+D1108+D1110+D1112+D1114+D1116+D1118+D1122+D1120</f>
        <v>155436.95000000001</v>
      </c>
      <c r="E1082" s="27">
        <f>E1084+E1086+E1088+E1090+E1092+E1094+E1096+E1098+E1100+E1102+E1104+E1106+E1108+E1110+E1112+E1114+E1116+E1118+E1122+E1120</f>
        <v>121188.1</v>
      </c>
      <c r="F1082" s="27" t="s">
        <v>902</v>
      </c>
      <c r="G1082" s="27">
        <f>G1084+G1086+G1088+G1090+G1092+G1094+G1096+G1098+G1100+G1102+G1104+G1106+G1108+G1110+G1112+G1114+G1116+G1118+G1122+G1120</f>
        <v>121188.1</v>
      </c>
      <c r="H1082" s="23"/>
    </row>
    <row r="1083" spans="1:8" s="7" customFormat="1" ht="48" x14ac:dyDescent="0.2">
      <c r="A1083" s="24"/>
      <c r="B1083" s="28"/>
      <c r="C1083" s="10" t="s">
        <v>874</v>
      </c>
      <c r="D1083" s="27"/>
      <c r="E1083" s="27"/>
      <c r="F1083" s="27"/>
      <c r="G1083" s="27"/>
      <c r="H1083" s="23"/>
    </row>
    <row r="1084" spans="1:8" x14ac:dyDescent="0.2">
      <c r="A1084" s="24"/>
      <c r="B1084" s="28"/>
      <c r="C1084" s="12" t="s">
        <v>3</v>
      </c>
      <c r="D1084" s="26">
        <v>240.2</v>
      </c>
      <c r="E1084" s="26">
        <v>240.1</v>
      </c>
      <c r="F1084" s="26" t="s">
        <v>1201</v>
      </c>
      <c r="G1084" s="26">
        <v>240.1</v>
      </c>
    </row>
    <row r="1085" spans="1:8" x14ac:dyDescent="0.2">
      <c r="A1085" s="24"/>
      <c r="B1085" s="28"/>
      <c r="C1085" s="12" t="s">
        <v>875</v>
      </c>
      <c r="D1085" s="26"/>
      <c r="E1085" s="26"/>
      <c r="F1085" s="26"/>
      <c r="G1085" s="26"/>
      <c r="H1085" s="23"/>
    </row>
    <row r="1086" spans="1:8" x14ac:dyDescent="0.2">
      <c r="A1086" s="24"/>
      <c r="B1086" s="28"/>
      <c r="C1086" s="12" t="s">
        <v>6</v>
      </c>
      <c r="D1086" s="26">
        <v>0</v>
      </c>
      <c r="E1086" s="26">
        <v>0</v>
      </c>
      <c r="F1086" s="26" t="s">
        <v>52</v>
      </c>
      <c r="G1086" s="26">
        <v>0</v>
      </c>
    </row>
    <row r="1087" spans="1:8" x14ac:dyDescent="0.2">
      <c r="A1087" s="24"/>
      <c r="B1087" s="28"/>
      <c r="C1087" s="12" t="s">
        <v>876</v>
      </c>
      <c r="D1087" s="26"/>
      <c r="E1087" s="26"/>
      <c r="F1087" s="26"/>
      <c r="G1087" s="26"/>
      <c r="H1087" s="23"/>
    </row>
    <row r="1088" spans="1:8" x14ac:dyDescent="0.2">
      <c r="A1088" s="24"/>
      <c r="B1088" s="28"/>
      <c r="C1088" s="12" t="s">
        <v>31</v>
      </c>
      <c r="D1088" s="26">
        <v>0</v>
      </c>
      <c r="E1088" s="26">
        <v>0</v>
      </c>
      <c r="F1088" s="26" t="s">
        <v>52</v>
      </c>
      <c r="G1088" s="26">
        <v>0</v>
      </c>
    </row>
    <row r="1089" spans="1:8" x14ac:dyDescent="0.2">
      <c r="A1089" s="24"/>
      <c r="B1089" s="28"/>
      <c r="C1089" s="12" t="s">
        <v>877</v>
      </c>
      <c r="D1089" s="26"/>
      <c r="E1089" s="26"/>
      <c r="F1089" s="26"/>
      <c r="G1089" s="26"/>
      <c r="H1089" s="23"/>
    </row>
    <row r="1090" spans="1:8" x14ac:dyDescent="0.2">
      <c r="A1090" s="24"/>
      <c r="B1090" s="28"/>
      <c r="C1090" s="12" t="s">
        <v>33</v>
      </c>
      <c r="D1090" s="26">
        <v>2337.5</v>
      </c>
      <c r="E1090" s="26">
        <v>2337.5</v>
      </c>
      <c r="F1090" s="26" t="s">
        <v>879</v>
      </c>
      <c r="G1090" s="26">
        <v>2337.5</v>
      </c>
    </row>
    <row r="1091" spans="1:8" x14ac:dyDescent="0.2">
      <c r="A1091" s="24"/>
      <c r="B1091" s="28"/>
      <c r="C1091" s="12" t="s">
        <v>878</v>
      </c>
      <c r="D1091" s="26"/>
      <c r="E1091" s="26"/>
      <c r="F1091" s="26"/>
      <c r="G1091" s="26"/>
      <c r="H1091" s="23"/>
    </row>
    <row r="1092" spans="1:8" x14ac:dyDescent="0.2">
      <c r="A1092" s="24"/>
      <c r="B1092" s="28"/>
      <c r="C1092" s="12" t="s">
        <v>35</v>
      </c>
      <c r="D1092" s="26">
        <v>0</v>
      </c>
      <c r="E1092" s="26">
        <v>0</v>
      </c>
      <c r="F1092" s="26" t="s">
        <v>52</v>
      </c>
      <c r="G1092" s="26">
        <v>0</v>
      </c>
    </row>
    <row r="1093" spans="1:8" ht="24" x14ac:dyDescent="0.2">
      <c r="A1093" s="24"/>
      <c r="B1093" s="28"/>
      <c r="C1093" s="12" t="s">
        <v>880</v>
      </c>
      <c r="D1093" s="26"/>
      <c r="E1093" s="26"/>
      <c r="F1093" s="26"/>
      <c r="G1093" s="26"/>
      <c r="H1093" s="23"/>
    </row>
    <row r="1094" spans="1:8" x14ac:dyDescent="0.2">
      <c r="A1094" s="24"/>
      <c r="B1094" s="28"/>
      <c r="C1094" s="12" t="s">
        <v>23</v>
      </c>
      <c r="D1094" s="26">
        <v>1129.5</v>
      </c>
      <c r="E1094" s="26">
        <v>1129.5</v>
      </c>
      <c r="F1094" s="26" t="s">
        <v>73</v>
      </c>
      <c r="G1094" s="26">
        <v>1129.5</v>
      </c>
    </row>
    <row r="1095" spans="1:8" ht="60" x14ac:dyDescent="0.2">
      <c r="A1095" s="24"/>
      <c r="B1095" s="28"/>
      <c r="C1095" s="12" t="s">
        <v>881</v>
      </c>
      <c r="D1095" s="26"/>
      <c r="E1095" s="26"/>
      <c r="F1095" s="26"/>
      <c r="G1095" s="26"/>
      <c r="H1095" s="23"/>
    </row>
    <row r="1096" spans="1:8" x14ac:dyDescent="0.2">
      <c r="A1096" s="24"/>
      <c r="B1096" s="28"/>
      <c r="C1096" s="12" t="s">
        <v>283</v>
      </c>
      <c r="D1096" s="26">
        <v>22453</v>
      </c>
      <c r="E1096" s="26">
        <v>22453</v>
      </c>
      <c r="F1096" s="26" t="s">
        <v>73</v>
      </c>
      <c r="G1096" s="26">
        <v>22453</v>
      </c>
    </row>
    <row r="1097" spans="1:8" ht="24" x14ac:dyDescent="0.2">
      <c r="A1097" s="24"/>
      <c r="B1097" s="28"/>
      <c r="C1097" s="12" t="s">
        <v>882</v>
      </c>
      <c r="D1097" s="26"/>
      <c r="E1097" s="26"/>
      <c r="F1097" s="26"/>
      <c r="G1097" s="26"/>
      <c r="H1097" s="23"/>
    </row>
    <row r="1098" spans="1:8" x14ac:dyDescent="0.2">
      <c r="A1098" s="24"/>
      <c r="B1098" s="28"/>
      <c r="C1098" s="12" t="s">
        <v>286</v>
      </c>
      <c r="D1098" s="26">
        <v>5660.1</v>
      </c>
      <c r="E1098" s="26">
        <v>5660.1</v>
      </c>
      <c r="F1098" s="26" t="s">
        <v>207</v>
      </c>
      <c r="G1098" s="26">
        <v>5660.1</v>
      </c>
    </row>
    <row r="1099" spans="1:8" x14ac:dyDescent="0.2">
      <c r="A1099" s="24"/>
      <c r="B1099" s="28"/>
      <c r="C1099" s="12" t="s">
        <v>883</v>
      </c>
      <c r="D1099" s="26"/>
      <c r="E1099" s="26"/>
      <c r="F1099" s="26"/>
      <c r="G1099" s="26"/>
      <c r="H1099" s="23"/>
    </row>
    <row r="1100" spans="1:8" x14ac:dyDescent="0.2">
      <c r="A1100" s="24"/>
      <c r="B1100" s="28"/>
      <c r="C1100" s="12" t="s">
        <v>289</v>
      </c>
      <c r="D1100" s="26">
        <v>6026.4</v>
      </c>
      <c r="E1100" s="26">
        <v>6026.4</v>
      </c>
      <c r="F1100" s="26" t="s">
        <v>342</v>
      </c>
      <c r="G1100" s="26">
        <v>6026.4</v>
      </c>
    </row>
    <row r="1101" spans="1:8" x14ac:dyDescent="0.2">
      <c r="A1101" s="24"/>
      <c r="B1101" s="28"/>
      <c r="C1101" s="12" t="s">
        <v>884</v>
      </c>
      <c r="D1101" s="26"/>
      <c r="E1101" s="26"/>
      <c r="F1101" s="26"/>
      <c r="G1101" s="26"/>
      <c r="H1101" s="23"/>
    </row>
    <row r="1102" spans="1:8" x14ac:dyDescent="0.2">
      <c r="A1102" s="24"/>
      <c r="B1102" s="28"/>
      <c r="C1102" s="12" t="s">
        <v>292</v>
      </c>
      <c r="D1102" s="26">
        <v>48030.9</v>
      </c>
      <c r="E1102" s="26">
        <v>45293.1</v>
      </c>
      <c r="F1102" s="26" t="s">
        <v>1202</v>
      </c>
      <c r="G1102" s="26">
        <v>45293.1</v>
      </c>
    </row>
    <row r="1103" spans="1:8" ht="48" x14ac:dyDescent="0.2">
      <c r="A1103" s="24"/>
      <c r="B1103" s="28"/>
      <c r="C1103" s="12" t="s">
        <v>885</v>
      </c>
      <c r="D1103" s="26"/>
      <c r="E1103" s="26"/>
      <c r="F1103" s="26"/>
      <c r="G1103" s="26"/>
      <c r="H1103" s="23"/>
    </row>
    <row r="1104" spans="1:8" x14ac:dyDescent="0.2">
      <c r="A1104" s="24"/>
      <c r="B1104" s="28"/>
      <c r="C1104" s="12" t="s">
        <v>419</v>
      </c>
      <c r="D1104" s="26">
        <f>2273.05+1273.4</f>
        <v>3546.4500000000003</v>
      </c>
      <c r="E1104" s="26">
        <f>1273.3+2236.2</f>
        <v>3509.5</v>
      </c>
      <c r="F1104" s="26" t="s">
        <v>1203</v>
      </c>
      <c r="G1104" s="26">
        <f>1273.3+2236.2</f>
        <v>3509.5</v>
      </c>
    </row>
    <row r="1105" spans="1:8" ht="24" x14ac:dyDescent="0.2">
      <c r="A1105" s="24"/>
      <c r="B1105" s="28"/>
      <c r="C1105" s="12" t="s">
        <v>886</v>
      </c>
      <c r="D1105" s="26"/>
      <c r="E1105" s="26"/>
      <c r="F1105" s="26"/>
      <c r="G1105" s="26"/>
      <c r="H1105" s="23"/>
    </row>
    <row r="1106" spans="1:8" x14ac:dyDescent="0.2">
      <c r="A1106" s="24"/>
      <c r="B1106" s="28"/>
      <c r="C1106" s="12" t="s">
        <v>421</v>
      </c>
      <c r="D1106" s="26">
        <v>120.1</v>
      </c>
      <c r="E1106" s="26">
        <v>120.1</v>
      </c>
      <c r="F1106" s="26" t="s">
        <v>888</v>
      </c>
      <c r="G1106" s="26">
        <v>120.1</v>
      </c>
    </row>
    <row r="1107" spans="1:8" ht="24" x14ac:dyDescent="0.2">
      <c r="A1107" s="24"/>
      <c r="B1107" s="28"/>
      <c r="C1107" s="12" t="s">
        <v>887</v>
      </c>
      <c r="D1107" s="26"/>
      <c r="E1107" s="26"/>
      <c r="F1107" s="26"/>
      <c r="G1107" s="26"/>
      <c r="H1107" s="23"/>
    </row>
    <row r="1108" spans="1:8" x14ac:dyDescent="0.2">
      <c r="A1108" s="24"/>
      <c r="B1108" s="28"/>
      <c r="C1108" s="12" t="s">
        <v>395</v>
      </c>
      <c r="D1108" s="26">
        <v>760</v>
      </c>
      <c r="E1108" s="26">
        <v>760</v>
      </c>
      <c r="F1108" s="26" t="s">
        <v>342</v>
      </c>
      <c r="G1108" s="26">
        <v>760</v>
      </c>
    </row>
    <row r="1109" spans="1:8" ht="24" x14ac:dyDescent="0.2">
      <c r="A1109" s="24"/>
      <c r="B1109" s="28"/>
      <c r="C1109" s="12" t="s">
        <v>889</v>
      </c>
      <c r="D1109" s="26"/>
      <c r="E1109" s="26"/>
      <c r="F1109" s="26"/>
      <c r="G1109" s="26"/>
      <c r="H1109" s="23"/>
    </row>
    <row r="1110" spans="1:8" x14ac:dyDescent="0.2">
      <c r="A1110" s="24"/>
      <c r="B1110" s="28"/>
      <c r="C1110" s="12" t="s">
        <v>452</v>
      </c>
      <c r="D1110" s="26">
        <v>0</v>
      </c>
      <c r="E1110" s="26">
        <v>0</v>
      </c>
      <c r="F1110" s="26" t="s">
        <v>52</v>
      </c>
      <c r="G1110" s="26">
        <v>0</v>
      </c>
    </row>
    <row r="1111" spans="1:8" ht="24" x14ac:dyDescent="0.2">
      <c r="A1111" s="24"/>
      <c r="B1111" s="28"/>
      <c r="C1111" s="12" t="s">
        <v>890</v>
      </c>
      <c r="D1111" s="26"/>
      <c r="E1111" s="26"/>
      <c r="F1111" s="26"/>
      <c r="G1111" s="26"/>
      <c r="H1111" s="23"/>
    </row>
    <row r="1112" spans="1:8" x14ac:dyDescent="0.2">
      <c r="A1112" s="24"/>
      <c r="B1112" s="28"/>
      <c r="C1112" s="12" t="s">
        <v>397</v>
      </c>
      <c r="D1112" s="26">
        <f>7978.4+6827</f>
        <v>14805.4</v>
      </c>
      <c r="E1112" s="26">
        <f>6451.5+7978.4</f>
        <v>14429.9</v>
      </c>
      <c r="F1112" s="26" t="s">
        <v>1204</v>
      </c>
      <c r="G1112" s="26">
        <f>6451.5+7978.4</f>
        <v>14429.9</v>
      </c>
    </row>
    <row r="1113" spans="1:8" ht="36" x14ac:dyDescent="0.2">
      <c r="A1113" s="24"/>
      <c r="B1113" s="28"/>
      <c r="C1113" s="12" t="s">
        <v>891</v>
      </c>
      <c r="D1113" s="26"/>
      <c r="E1113" s="26"/>
      <c r="F1113" s="26"/>
      <c r="G1113" s="26"/>
      <c r="H1113" s="23"/>
    </row>
    <row r="1114" spans="1:8" x14ac:dyDescent="0.2">
      <c r="A1114" s="24"/>
      <c r="B1114" s="28"/>
      <c r="C1114" s="12" t="s">
        <v>892</v>
      </c>
      <c r="D1114" s="26">
        <f>36566+10935.6</f>
        <v>47501.599999999999</v>
      </c>
      <c r="E1114" s="26">
        <f>5467.8+10935.5</f>
        <v>16403.3</v>
      </c>
      <c r="F1114" s="26" t="s">
        <v>1217</v>
      </c>
      <c r="G1114" s="26">
        <f>5467.8+10935.5</f>
        <v>16403.3</v>
      </c>
    </row>
    <row r="1115" spans="1:8" ht="48" x14ac:dyDescent="0.2">
      <c r="A1115" s="24"/>
      <c r="B1115" s="28"/>
      <c r="C1115" s="12" t="s">
        <v>893</v>
      </c>
      <c r="D1115" s="26"/>
      <c r="E1115" s="26"/>
      <c r="F1115" s="26"/>
      <c r="G1115" s="26"/>
      <c r="H1115" s="23"/>
    </row>
    <row r="1116" spans="1:8" x14ac:dyDescent="0.2">
      <c r="A1116" s="24"/>
      <c r="B1116" s="28"/>
      <c r="C1116" s="12" t="s">
        <v>894</v>
      </c>
      <c r="D1116" s="26">
        <v>0</v>
      </c>
      <c r="E1116" s="26">
        <v>0</v>
      </c>
      <c r="F1116" s="26" t="s">
        <v>52</v>
      </c>
      <c r="G1116" s="26">
        <v>0</v>
      </c>
    </row>
    <row r="1117" spans="1:8" ht="24" x14ac:dyDescent="0.2">
      <c r="A1117" s="24"/>
      <c r="B1117" s="28"/>
      <c r="C1117" s="12" t="s">
        <v>895</v>
      </c>
      <c r="D1117" s="26"/>
      <c r="E1117" s="26"/>
      <c r="F1117" s="26"/>
      <c r="G1117" s="26"/>
      <c r="H1117" s="23"/>
    </row>
    <row r="1118" spans="1:8" x14ac:dyDescent="0.2">
      <c r="A1118" s="24"/>
      <c r="B1118" s="28"/>
      <c r="C1118" s="12" t="s">
        <v>896</v>
      </c>
      <c r="D1118" s="26">
        <v>321.7</v>
      </c>
      <c r="E1118" s="26">
        <v>321.60000000000002</v>
      </c>
      <c r="F1118" s="26" t="s">
        <v>1205</v>
      </c>
      <c r="G1118" s="26">
        <v>321.60000000000002</v>
      </c>
    </row>
    <row r="1119" spans="1:8" ht="84" x14ac:dyDescent="0.2">
      <c r="A1119" s="24"/>
      <c r="B1119" s="28"/>
      <c r="C1119" s="12" t="s">
        <v>897</v>
      </c>
      <c r="D1119" s="26"/>
      <c r="E1119" s="26"/>
      <c r="F1119" s="26"/>
      <c r="G1119" s="26"/>
      <c r="H1119" s="23"/>
    </row>
    <row r="1120" spans="1:8" x14ac:dyDescent="0.2">
      <c r="A1120" s="24"/>
      <c r="B1120" s="28"/>
      <c r="C1120" s="12" t="s">
        <v>898</v>
      </c>
      <c r="D1120" s="26">
        <v>2504.1</v>
      </c>
      <c r="E1120" s="26">
        <v>2504</v>
      </c>
      <c r="F1120" s="26" t="s">
        <v>879</v>
      </c>
      <c r="G1120" s="26">
        <v>2504</v>
      </c>
    </row>
    <row r="1121" spans="1:8" ht="60" x14ac:dyDescent="0.2">
      <c r="A1121" s="24"/>
      <c r="B1121" s="28"/>
      <c r="C1121" s="12" t="s">
        <v>899</v>
      </c>
      <c r="D1121" s="26"/>
      <c r="E1121" s="26"/>
      <c r="F1121" s="26"/>
      <c r="G1121" s="26"/>
      <c r="H1121" s="23"/>
    </row>
    <row r="1122" spans="1:8" x14ac:dyDescent="0.2">
      <c r="A1122" s="24"/>
      <c r="B1122" s="28"/>
      <c r="C1122" s="12" t="s">
        <v>467</v>
      </c>
      <c r="D1122" s="26">
        <v>0</v>
      </c>
      <c r="E1122" s="26">
        <v>0</v>
      </c>
      <c r="F1122" s="26" t="s">
        <v>52</v>
      </c>
      <c r="G1122" s="26">
        <v>0</v>
      </c>
    </row>
    <row r="1123" spans="1:8" ht="60" x14ac:dyDescent="0.2">
      <c r="A1123" s="24"/>
      <c r="B1123" s="28"/>
      <c r="C1123" s="12" t="s">
        <v>900</v>
      </c>
      <c r="D1123" s="26"/>
      <c r="E1123" s="26"/>
      <c r="F1123" s="26"/>
      <c r="G1123" s="26"/>
      <c r="H1123" s="23"/>
    </row>
    <row r="1124" spans="1:8" ht="24" x14ac:dyDescent="0.2">
      <c r="A1124" s="24"/>
      <c r="B1124" s="28"/>
      <c r="C1124" s="4" t="s">
        <v>62</v>
      </c>
      <c r="D1124" s="6">
        <f>D1082</f>
        <v>155436.95000000001</v>
      </c>
      <c r="E1124" s="6">
        <f>E1082</f>
        <v>121188.1</v>
      </c>
      <c r="F1124" s="20" t="s">
        <v>903</v>
      </c>
      <c r="G1124" s="6">
        <f>G1082</f>
        <v>121188.1</v>
      </c>
      <c r="H1124" s="23"/>
    </row>
    <row r="1125" spans="1:8" s="7" customFormat="1" x14ac:dyDescent="0.2">
      <c r="A1125" s="24">
        <v>9</v>
      </c>
      <c r="B1125" s="28" t="s">
        <v>949</v>
      </c>
      <c r="C1125" s="10" t="s">
        <v>0</v>
      </c>
      <c r="D1125" s="27">
        <f>D1127+D1129+D1131+D1133+D1135+D1137+D1139+D1147+D1149+D1151</f>
        <v>0</v>
      </c>
      <c r="E1125" s="27">
        <f>E1127+E1129+E1131+E1133+E1135+E1137+E1139+E1147+E1149+E1151</f>
        <v>0</v>
      </c>
      <c r="F1125" s="27" t="s">
        <v>2</v>
      </c>
      <c r="G1125" s="27">
        <f>G1127+G1129+G1131+G1133+G1135+G1137+G1139+G1147+G1149+G1151</f>
        <v>0</v>
      </c>
      <c r="H1125" s="23"/>
    </row>
    <row r="1126" spans="1:8" s="7" customFormat="1" ht="36" x14ac:dyDescent="0.2">
      <c r="A1126" s="24"/>
      <c r="B1126" s="28"/>
      <c r="C1126" s="10" t="s">
        <v>904</v>
      </c>
      <c r="D1126" s="27"/>
      <c r="E1126" s="27"/>
      <c r="F1126" s="27"/>
      <c r="G1126" s="27"/>
      <c r="H1126" s="23"/>
    </row>
    <row r="1127" spans="1:8" x14ac:dyDescent="0.2">
      <c r="A1127" s="24"/>
      <c r="B1127" s="28"/>
      <c r="C1127" s="11" t="s">
        <v>3</v>
      </c>
      <c r="D1127" s="26">
        <v>0</v>
      </c>
      <c r="E1127" s="26">
        <v>0</v>
      </c>
      <c r="F1127" s="26" t="s">
        <v>2</v>
      </c>
      <c r="G1127" s="26">
        <v>0</v>
      </c>
    </row>
    <row r="1128" spans="1:8" ht="60" x14ac:dyDescent="0.2">
      <c r="A1128" s="24"/>
      <c r="B1128" s="28"/>
      <c r="C1128" s="12" t="s">
        <v>905</v>
      </c>
      <c r="D1128" s="26"/>
      <c r="E1128" s="26"/>
      <c r="F1128" s="26"/>
      <c r="G1128" s="26"/>
      <c r="H1128" s="23"/>
    </row>
    <row r="1129" spans="1:8" x14ac:dyDescent="0.2">
      <c r="A1129" s="24"/>
      <c r="B1129" s="28"/>
      <c r="C1129" s="11" t="s">
        <v>6</v>
      </c>
      <c r="D1129" s="26">
        <v>0</v>
      </c>
      <c r="E1129" s="26">
        <v>0</v>
      </c>
      <c r="F1129" s="26" t="s">
        <v>2</v>
      </c>
      <c r="G1129" s="26">
        <v>0</v>
      </c>
    </row>
    <row r="1130" spans="1:8" ht="84" x14ac:dyDescent="0.2">
      <c r="A1130" s="24"/>
      <c r="B1130" s="28"/>
      <c r="C1130" s="12" t="s">
        <v>906</v>
      </c>
      <c r="D1130" s="26"/>
      <c r="E1130" s="26"/>
      <c r="F1130" s="26"/>
      <c r="G1130" s="26"/>
      <c r="H1130" s="23"/>
    </row>
    <row r="1131" spans="1:8" x14ac:dyDescent="0.2">
      <c r="A1131" s="24"/>
      <c r="B1131" s="28"/>
      <c r="C1131" s="11" t="s">
        <v>31</v>
      </c>
      <c r="D1131" s="26">
        <v>0</v>
      </c>
      <c r="E1131" s="26">
        <v>0</v>
      </c>
      <c r="F1131" s="26" t="s">
        <v>2</v>
      </c>
      <c r="G1131" s="26">
        <v>0</v>
      </c>
    </row>
    <row r="1132" spans="1:8" ht="48" x14ac:dyDescent="0.2">
      <c r="A1132" s="24"/>
      <c r="B1132" s="28"/>
      <c r="C1132" s="12" t="s">
        <v>907</v>
      </c>
      <c r="D1132" s="26"/>
      <c r="E1132" s="26"/>
      <c r="F1132" s="26"/>
      <c r="G1132" s="26"/>
      <c r="H1132" s="23"/>
    </row>
    <row r="1133" spans="1:8" x14ac:dyDescent="0.2">
      <c r="A1133" s="24"/>
      <c r="B1133" s="28"/>
      <c r="C1133" s="11" t="s">
        <v>33</v>
      </c>
      <c r="D1133" s="26">
        <v>0</v>
      </c>
      <c r="E1133" s="26">
        <v>0</v>
      </c>
      <c r="F1133" s="26" t="s">
        <v>2</v>
      </c>
      <c r="G1133" s="26">
        <v>0</v>
      </c>
    </row>
    <row r="1134" spans="1:8" ht="72" x14ac:dyDescent="0.2">
      <c r="A1134" s="24"/>
      <c r="B1134" s="28"/>
      <c r="C1134" s="12" t="s">
        <v>908</v>
      </c>
      <c r="D1134" s="26"/>
      <c r="E1134" s="26"/>
      <c r="F1134" s="26"/>
      <c r="G1134" s="26"/>
      <c r="H1134" s="23"/>
    </row>
    <row r="1135" spans="1:8" x14ac:dyDescent="0.2">
      <c r="A1135" s="24"/>
      <c r="B1135" s="28"/>
      <c r="C1135" s="11" t="s">
        <v>35</v>
      </c>
      <c r="D1135" s="26">
        <v>0</v>
      </c>
      <c r="E1135" s="26">
        <v>0</v>
      </c>
      <c r="F1135" s="26" t="s">
        <v>2</v>
      </c>
      <c r="G1135" s="26">
        <v>0</v>
      </c>
      <c r="H1135" s="23"/>
    </row>
    <row r="1136" spans="1:8" ht="60" x14ac:dyDescent="0.2">
      <c r="A1136" s="24"/>
      <c r="B1136" s="28"/>
      <c r="C1136" s="12" t="s">
        <v>909</v>
      </c>
      <c r="D1136" s="26"/>
      <c r="E1136" s="26"/>
      <c r="F1136" s="26"/>
      <c r="G1136" s="26"/>
    </row>
    <row r="1137" spans="1:8" x14ac:dyDescent="0.2">
      <c r="A1137" s="24"/>
      <c r="B1137" s="28"/>
      <c r="C1137" s="11" t="s">
        <v>37</v>
      </c>
      <c r="D1137" s="26">
        <v>0</v>
      </c>
      <c r="E1137" s="26">
        <v>0</v>
      </c>
      <c r="F1137" s="26" t="s">
        <v>2</v>
      </c>
      <c r="G1137" s="26">
        <v>0</v>
      </c>
    </row>
    <row r="1138" spans="1:8" ht="48" x14ac:dyDescent="0.2">
      <c r="A1138" s="24"/>
      <c r="B1138" s="28"/>
      <c r="C1138" s="12" t="s">
        <v>910</v>
      </c>
      <c r="D1138" s="26"/>
      <c r="E1138" s="26"/>
      <c r="F1138" s="26"/>
      <c r="G1138" s="26"/>
      <c r="H1138" s="23"/>
    </row>
    <row r="1139" spans="1:8" x14ac:dyDescent="0.2">
      <c r="A1139" s="24"/>
      <c r="B1139" s="28"/>
      <c r="C1139" s="11" t="s">
        <v>112</v>
      </c>
      <c r="D1139" s="26">
        <f>D1141+D1143+D1145</f>
        <v>0</v>
      </c>
      <c r="E1139" s="26">
        <f>E1141+E1143+E1145</f>
        <v>0</v>
      </c>
      <c r="F1139" s="26" t="s">
        <v>2</v>
      </c>
      <c r="G1139" s="26">
        <f>G1141+G1143+G1145</f>
        <v>0</v>
      </c>
    </row>
    <row r="1140" spans="1:8" ht="72" x14ac:dyDescent="0.2">
      <c r="A1140" s="24"/>
      <c r="B1140" s="28"/>
      <c r="C1140" s="12" t="s">
        <v>911</v>
      </c>
      <c r="D1140" s="26"/>
      <c r="E1140" s="26"/>
      <c r="F1140" s="26"/>
      <c r="G1140" s="26"/>
      <c r="H1140" s="23"/>
    </row>
    <row r="1141" spans="1:8" x14ac:dyDescent="0.2">
      <c r="A1141" s="24"/>
      <c r="B1141" s="28"/>
      <c r="C1141" s="13" t="s">
        <v>912</v>
      </c>
      <c r="D1141" s="26">
        <v>0</v>
      </c>
      <c r="E1141" s="26">
        <v>0</v>
      </c>
      <c r="F1141" s="26" t="s">
        <v>2</v>
      </c>
      <c r="G1141" s="26">
        <v>0</v>
      </c>
    </row>
    <row r="1142" spans="1:8" ht="60" x14ac:dyDescent="0.2">
      <c r="A1142" s="24"/>
      <c r="B1142" s="28"/>
      <c r="C1142" s="12" t="s">
        <v>913</v>
      </c>
      <c r="D1142" s="26"/>
      <c r="E1142" s="26"/>
      <c r="F1142" s="26"/>
      <c r="G1142" s="26"/>
      <c r="H1142" s="23"/>
    </row>
    <row r="1143" spans="1:8" x14ac:dyDescent="0.2">
      <c r="A1143" s="24"/>
      <c r="B1143" s="28"/>
      <c r="C1143" s="13" t="s">
        <v>914</v>
      </c>
      <c r="D1143" s="26">
        <v>0</v>
      </c>
      <c r="E1143" s="26">
        <v>0</v>
      </c>
      <c r="F1143" s="26" t="s">
        <v>2</v>
      </c>
      <c r="G1143" s="26">
        <v>0</v>
      </c>
    </row>
    <row r="1144" spans="1:8" ht="84" x14ac:dyDescent="0.2">
      <c r="A1144" s="24"/>
      <c r="B1144" s="28"/>
      <c r="C1144" s="12" t="s">
        <v>915</v>
      </c>
      <c r="D1144" s="26"/>
      <c r="E1144" s="26"/>
      <c r="F1144" s="26"/>
      <c r="G1144" s="26"/>
      <c r="H1144" s="23"/>
    </row>
    <row r="1145" spans="1:8" x14ac:dyDescent="0.2">
      <c r="A1145" s="24"/>
      <c r="B1145" s="28"/>
      <c r="C1145" s="13" t="s">
        <v>916</v>
      </c>
      <c r="D1145" s="26">
        <v>0</v>
      </c>
      <c r="E1145" s="26">
        <v>0</v>
      </c>
      <c r="F1145" s="26" t="s">
        <v>2</v>
      </c>
      <c r="G1145" s="26">
        <v>0</v>
      </c>
    </row>
    <row r="1146" spans="1:8" ht="60" x14ac:dyDescent="0.2">
      <c r="A1146" s="24"/>
      <c r="B1146" s="28"/>
      <c r="C1146" s="12" t="s">
        <v>917</v>
      </c>
      <c r="D1146" s="26"/>
      <c r="E1146" s="26"/>
      <c r="F1146" s="26"/>
      <c r="G1146" s="26"/>
      <c r="H1146" s="23"/>
    </row>
    <row r="1147" spans="1:8" x14ac:dyDescent="0.2">
      <c r="A1147" s="24"/>
      <c r="B1147" s="28"/>
      <c r="C1147" s="11" t="s">
        <v>130</v>
      </c>
      <c r="D1147" s="26">
        <v>0</v>
      </c>
      <c r="E1147" s="26">
        <v>0</v>
      </c>
      <c r="F1147" s="26" t="s">
        <v>2</v>
      </c>
      <c r="G1147" s="26">
        <v>0</v>
      </c>
    </row>
    <row r="1148" spans="1:8" ht="48" x14ac:dyDescent="0.2">
      <c r="A1148" s="24"/>
      <c r="B1148" s="28"/>
      <c r="C1148" s="12" t="s">
        <v>918</v>
      </c>
      <c r="D1148" s="26"/>
      <c r="E1148" s="26"/>
      <c r="F1148" s="26"/>
      <c r="G1148" s="26"/>
      <c r="H1148" s="23"/>
    </row>
    <row r="1149" spans="1:8" x14ac:dyDescent="0.2">
      <c r="A1149" s="24"/>
      <c r="B1149" s="28"/>
      <c r="C1149" s="11" t="s">
        <v>133</v>
      </c>
      <c r="D1149" s="26">
        <v>0</v>
      </c>
      <c r="E1149" s="26">
        <v>0</v>
      </c>
      <c r="F1149" s="26" t="s">
        <v>2</v>
      </c>
      <c r="G1149" s="26">
        <v>0</v>
      </c>
    </row>
    <row r="1150" spans="1:8" ht="60" x14ac:dyDescent="0.2">
      <c r="A1150" s="24"/>
      <c r="B1150" s="28"/>
      <c r="C1150" s="12" t="s">
        <v>919</v>
      </c>
      <c r="D1150" s="26"/>
      <c r="E1150" s="26"/>
      <c r="F1150" s="26"/>
      <c r="G1150" s="26"/>
      <c r="H1150" s="23"/>
    </row>
    <row r="1151" spans="1:8" x14ac:dyDescent="0.2">
      <c r="A1151" s="24"/>
      <c r="B1151" s="28"/>
      <c r="C1151" s="11" t="s">
        <v>136</v>
      </c>
      <c r="D1151" s="26">
        <v>0</v>
      </c>
      <c r="E1151" s="26">
        <v>0</v>
      </c>
      <c r="F1151" s="26" t="s">
        <v>2</v>
      </c>
      <c r="G1151" s="26">
        <v>0</v>
      </c>
    </row>
    <row r="1152" spans="1:8" ht="48" x14ac:dyDescent="0.2">
      <c r="A1152" s="24"/>
      <c r="B1152" s="28"/>
      <c r="C1152" s="12" t="s">
        <v>920</v>
      </c>
      <c r="D1152" s="26"/>
      <c r="E1152" s="26"/>
      <c r="F1152" s="26"/>
      <c r="G1152" s="26"/>
      <c r="H1152" s="23"/>
    </row>
    <row r="1153" spans="1:8" s="7" customFormat="1" x14ac:dyDescent="0.2">
      <c r="A1153" s="24"/>
      <c r="B1153" s="28"/>
      <c r="C1153" s="10" t="s">
        <v>27</v>
      </c>
      <c r="D1153" s="27">
        <f>D1155+D1157+D1163</f>
        <v>67996.399999999994</v>
      </c>
      <c r="E1153" s="27">
        <f>E1155+E1157+E1163</f>
        <v>66366.63</v>
      </c>
      <c r="F1153" s="27" t="s">
        <v>1206</v>
      </c>
      <c r="G1153" s="27">
        <f>G1155+G1157+G1163</f>
        <v>66366.63</v>
      </c>
    </row>
    <row r="1154" spans="1:8" s="7" customFormat="1" ht="48" x14ac:dyDescent="0.2">
      <c r="A1154" s="24"/>
      <c r="B1154" s="28"/>
      <c r="C1154" s="10" t="s">
        <v>921</v>
      </c>
      <c r="D1154" s="27"/>
      <c r="E1154" s="27"/>
      <c r="F1154" s="27"/>
      <c r="G1154" s="27"/>
      <c r="H1154" s="23"/>
    </row>
    <row r="1155" spans="1:8" x14ac:dyDescent="0.2">
      <c r="A1155" s="24"/>
      <c r="B1155" s="28"/>
      <c r="C1155" s="11" t="s">
        <v>3</v>
      </c>
      <c r="D1155" s="26">
        <v>0</v>
      </c>
      <c r="E1155" s="26">
        <v>0</v>
      </c>
      <c r="F1155" s="26" t="s">
        <v>2</v>
      </c>
      <c r="G1155" s="26">
        <v>0</v>
      </c>
    </row>
    <row r="1156" spans="1:8" ht="144" x14ac:dyDescent="0.2">
      <c r="A1156" s="24"/>
      <c r="B1156" s="28"/>
      <c r="C1156" s="12" t="s">
        <v>922</v>
      </c>
      <c r="D1156" s="26"/>
      <c r="E1156" s="26"/>
      <c r="F1156" s="26"/>
      <c r="G1156" s="26"/>
      <c r="H1156" s="23"/>
    </row>
    <row r="1157" spans="1:8" x14ac:dyDescent="0.2">
      <c r="A1157" s="24"/>
      <c r="B1157" s="28"/>
      <c r="C1157" s="11" t="s">
        <v>6</v>
      </c>
      <c r="D1157" s="26">
        <f>D1159+D1161</f>
        <v>67309.5</v>
      </c>
      <c r="E1157" s="26">
        <f>E1159+E1161</f>
        <v>65679.81</v>
      </c>
      <c r="F1157" s="26" t="s">
        <v>1218</v>
      </c>
      <c r="G1157" s="26">
        <f>G1159+G1161</f>
        <v>65679.81</v>
      </c>
    </row>
    <row r="1158" spans="1:8" ht="60" x14ac:dyDescent="0.2">
      <c r="A1158" s="24"/>
      <c r="B1158" s="28"/>
      <c r="C1158" s="12" t="s">
        <v>923</v>
      </c>
      <c r="D1158" s="26"/>
      <c r="E1158" s="26"/>
      <c r="F1158" s="26"/>
      <c r="G1158" s="26"/>
      <c r="H1158" s="23"/>
    </row>
    <row r="1159" spans="1:8" x14ac:dyDescent="0.2">
      <c r="A1159" s="24"/>
      <c r="B1159" s="28"/>
      <c r="C1159" s="13" t="s">
        <v>495</v>
      </c>
      <c r="D1159" s="26">
        <f>62660+4649.5</f>
        <v>67309.5</v>
      </c>
      <c r="E1159" s="26">
        <f>61030.38+4649.43</f>
        <v>65679.81</v>
      </c>
      <c r="F1159" s="26" t="s">
        <v>1219</v>
      </c>
      <c r="G1159" s="26">
        <f>61030.38+4649.43</f>
        <v>65679.81</v>
      </c>
    </row>
    <row r="1160" spans="1:8" ht="108" x14ac:dyDescent="0.2">
      <c r="A1160" s="24"/>
      <c r="B1160" s="28"/>
      <c r="C1160" s="12" t="s">
        <v>924</v>
      </c>
      <c r="D1160" s="26"/>
      <c r="E1160" s="26"/>
      <c r="F1160" s="26"/>
      <c r="G1160" s="26"/>
      <c r="H1160" s="23"/>
    </row>
    <row r="1161" spans="1:8" x14ac:dyDescent="0.2">
      <c r="A1161" s="24"/>
      <c r="B1161" s="28"/>
      <c r="C1161" s="13" t="s">
        <v>496</v>
      </c>
      <c r="D1161" s="26">
        <v>0</v>
      </c>
      <c r="E1161" s="26">
        <v>0</v>
      </c>
      <c r="F1161" s="26" t="s">
        <v>2</v>
      </c>
      <c r="G1161" s="26">
        <v>0</v>
      </c>
    </row>
    <row r="1162" spans="1:8" ht="72" x14ac:dyDescent="0.2">
      <c r="A1162" s="24"/>
      <c r="B1162" s="28"/>
      <c r="C1162" s="12" t="s">
        <v>925</v>
      </c>
      <c r="D1162" s="26"/>
      <c r="E1162" s="26"/>
      <c r="F1162" s="26"/>
      <c r="G1162" s="26"/>
      <c r="H1162" s="23"/>
    </row>
    <row r="1163" spans="1:8" x14ac:dyDescent="0.2">
      <c r="A1163" s="24"/>
      <c r="B1163" s="28"/>
      <c r="C1163" s="11" t="s">
        <v>9</v>
      </c>
      <c r="D1163" s="26">
        <v>686.9</v>
      </c>
      <c r="E1163" s="26">
        <v>686.81999999999994</v>
      </c>
      <c r="F1163" s="26" t="s">
        <v>207</v>
      </c>
      <c r="G1163" s="26">
        <v>686.81999999999994</v>
      </c>
    </row>
    <row r="1164" spans="1:8" ht="120" x14ac:dyDescent="0.2">
      <c r="A1164" s="24"/>
      <c r="B1164" s="28"/>
      <c r="C1164" s="12" t="s">
        <v>926</v>
      </c>
      <c r="D1164" s="26"/>
      <c r="E1164" s="26"/>
      <c r="F1164" s="26"/>
      <c r="G1164" s="26"/>
      <c r="H1164" s="23"/>
    </row>
    <row r="1165" spans="1:8" s="7" customFormat="1" x14ac:dyDescent="0.2">
      <c r="A1165" s="24"/>
      <c r="B1165" s="28"/>
      <c r="C1165" s="10" t="s">
        <v>43</v>
      </c>
      <c r="D1165" s="27">
        <f>D1167+D1173</f>
        <v>0</v>
      </c>
      <c r="E1165" s="27">
        <f>E1167+E1173</f>
        <v>0</v>
      </c>
      <c r="F1165" s="27" t="s">
        <v>2</v>
      </c>
      <c r="G1165" s="27">
        <f>G1167+G1173</f>
        <v>0</v>
      </c>
    </row>
    <row r="1166" spans="1:8" s="7" customFormat="1" ht="48" x14ac:dyDescent="0.2">
      <c r="A1166" s="24"/>
      <c r="B1166" s="28"/>
      <c r="C1166" s="10" t="s">
        <v>927</v>
      </c>
      <c r="D1166" s="27"/>
      <c r="E1166" s="27"/>
      <c r="F1166" s="27"/>
      <c r="G1166" s="27"/>
      <c r="H1166" s="23"/>
    </row>
    <row r="1167" spans="1:8" s="7" customFormat="1" x14ac:dyDescent="0.2">
      <c r="A1167" s="24"/>
      <c r="B1167" s="28"/>
      <c r="C1167" s="11" t="s">
        <v>3</v>
      </c>
      <c r="D1167" s="26">
        <f>D1169+D1171</f>
        <v>0</v>
      </c>
      <c r="E1167" s="26">
        <f>E1169+E1171</f>
        <v>0</v>
      </c>
      <c r="F1167" s="26" t="s">
        <v>2</v>
      </c>
      <c r="G1167" s="26">
        <f>G1169+G1171</f>
        <v>0</v>
      </c>
    </row>
    <row r="1168" spans="1:8" ht="264" x14ac:dyDescent="0.2">
      <c r="A1168" s="24"/>
      <c r="B1168" s="28"/>
      <c r="C1168" s="12" t="s">
        <v>928</v>
      </c>
      <c r="D1168" s="26"/>
      <c r="E1168" s="26"/>
      <c r="F1168" s="26"/>
      <c r="G1168" s="26"/>
      <c r="H1168" s="23"/>
    </row>
    <row r="1169" spans="1:8" x14ac:dyDescent="0.2">
      <c r="A1169" s="24"/>
      <c r="B1169" s="28"/>
      <c r="C1169" s="13" t="s">
        <v>488</v>
      </c>
      <c r="D1169" s="26">
        <v>0</v>
      </c>
      <c r="E1169" s="26">
        <v>0</v>
      </c>
      <c r="F1169" s="26" t="s">
        <v>2</v>
      </c>
      <c r="G1169" s="26">
        <v>0</v>
      </c>
    </row>
    <row r="1170" spans="1:8" x14ac:dyDescent="0.2">
      <c r="A1170" s="24"/>
      <c r="B1170" s="28"/>
      <c r="C1170" s="12" t="s">
        <v>929</v>
      </c>
      <c r="D1170" s="26"/>
      <c r="E1170" s="26"/>
      <c r="F1170" s="26"/>
      <c r="G1170" s="26"/>
      <c r="H1170" s="23"/>
    </row>
    <row r="1171" spans="1:8" x14ac:dyDescent="0.2">
      <c r="A1171" s="24"/>
      <c r="B1171" s="28"/>
      <c r="C1171" s="13" t="s">
        <v>490</v>
      </c>
      <c r="D1171" s="26">
        <v>0</v>
      </c>
      <c r="E1171" s="26">
        <v>0</v>
      </c>
      <c r="F1171" s="26" t="s">
        <v>2</v>
      </c>
      <c r="G1171" s="26">
        <v>0</v>
      </c>
    </row>
    <row r="1172" spans="1:8" ht="276" x14ac:dyDescent="0.2">
      <c r="A1172" s="24"/>
      <c r="B1172" s="28"/>
      <c r="C1172" s="12" t="s">
        <v>930</v>
      </c>
      <c r="D1172" s="26"/>
      <c r="E1172" s="26"/>
      <c r="F1172" s="26"/>
      <c r="G1172" s="26"/>
      <c r="H1172" s="23"/>
    </row>
    <row r="1173" spans="1:8" x14ac:dyDescent="0.2">
      <c r="A1173" s="24"/>
      <c r="B1173" s="28"/>
      <c r="C1173" s="11" t="s">
        <v>6</v>
      </c>
      <c r="D1173" s="26">
        <f>D1175</f>
        <v>0</v>
      </c>
      <c r="E1173" s="26">
        <f>E1175</f>
        <v>0</v>
      </c>
      <c r="F1173" s="26" t="s">
        <v>2</v>
      </c>
      <c r="G1173" s="26">
        <f>G1175</f>
        <v>0</v>
      </c>
    </row>
    <row r="1174" spans="1:8" ht="24" x14ac:dyDescent="0.2">
      <c r="A1174" s="24"/>
      <c r="B1174" s="28"/>
      <c r="C1174" s="12" t="s">
        <v>931</v>
      </c>
      <c r="D1174" s="26"/>
      <c r="E1174" s="26"/>
      <c r="F1174" s="26"/>
      <c r="G1174" s="26"/>
      <c r="H1174" s="23"/>
    </row>
    <row r="1175" spans="1:8" x14ac:dyDescent="0.2">
      <c r="A1175" s="24"/>
      <c r="B1175" s="28"/>
      <c r="C1175" s="13" t="s">
        <v>495</v>
      </c>
      <c r="D1175" s="26">
        <v>0</v>
      </c>
      <c r="E1175" s="26">
        <v>0</v>
      </c>
      <c r="F1175" s="26" t="s">
        <v>2</v>
      </c>
      <c r="G1175" s="26">
        <v>0</v>
      </c>
    </row>
    <row r="1176" spans="1:8" ht="48" x14ac:dyDescent="0.2">
      <c r="A1176" s="24"/>
      <c r="B1176" s="28"/>
      <c r="C1176" s="12" t="s">
        <v>932</v>
      </c>
      <c r="D1176" s="26"/>
      <c r="E1176" s="26"/>
      <c r="F1176" s="26"/>
      <c r="G1176" s="26"/>
      <c r="H1176" s="23"/>
    </row>
    <row r="1177" spans="1:8" s="7" customFormat="1" x14ac:dyDescent="0.2">
      <c r="A1177" s="24"/>
      <c r="B1177" s="28"/>
      <c r="C1177" s="10" t="s">
        <v>50</v>
      </c>
      <c r="D1177" s="27">
        <f>D1179+D1181</f>
        <v>0</v>
      </c>
      <c r="E1177" s="27">
        <f>E1179+E1181</f>
        <v>0</v>
      </c>
      <c r="F1177" s="27" t="s">
        <v>2</v>
      </c>
      <c r="G1177" s="27">
        <f>G1179+G1181</f>
        <v>0</v>
      </c>
    </row>
    <row r="1178" spans="1:8" s="7" customFormat="1" ht="60" x14ac:dyDescent="0.2">
      <c r="A1178" s="24"/>
      <c r="B1178" s="28"/>
      <c r="C1178" s="10" t="s">
        <v>933</v>
      </c>
      <c r="D1178" s="27"/>
      <c r="E1178" s="27"/>
      <c r="F1178" s="27"/>
      <c r="G1178" s="27"/>
      <c r="H1178" s="23"/>
    </row>
    <row r="1179" spans="1:8" x14ac:dyDescent="0.2">
      <c r="A1179" s="24"/>
      <c r="B1179" s="28"/>
      <c r="C1179" s="11" t="s">
        <v>3</v>
      </c>
      <c r="D1179" s="26">
        <v>0</v>
      </c>
      <c r="E1179" s="26">
        <v>0</v>
      </c>
      <c r="F1179" s="26" t="s">
        <v>2</v>
      </c>
      <c r="G1179" s="26">
        <v>0</v>
      </c>
    </row>
    <row r="1180" spans="1:8" ht="72" x14ac:dyDescent="0.2">
      <c r="A1180" s="24"/>
      <c r="B1180" s="28"/>
      <c r="C1180" s="12" t="s">
        <v>934</v>
      </c>
      <c r="D1180" s="26"/>
      <c r="E1180" s="26"/>
      <c r="F1180" s="26"/>
      <c r="G1180" s="26"/>
      <c r="H1180" s="23"/>
    </row>
    <row r="1181" spans="1:8" x14ac:dyDescent="0.2">
      <c r="A1181" s="24"/>
      <c r="B1181" s="28"/>
      <c r="C1181" s="11" t="s">
        <v>9</v>
      </c>
      <c r="D1181" s="26">
        <v>0</v>
      </c>
      <c r="E1181" s="26">
        <v>0</v>
      </c>
      <c r="F1181" s="26" t="s">
        <v>2</v>
      </c>
      <c r="G1181" s="26">
        <v>0</v>
      </c>
    </row>
    <row r="1182" spans="1:8" ht="24" x14ac:dyDescent="0.2">
      <c r="A1182" s="24"/>
      <c r="B1182" s="28"/>
      <c r="C1182" s="12" t="s">
        <v>935</v>
      </c>
      <c r="D1182" s="26"/>
      <c r="E1182" s="26"/>
      <c r="F1182" s="26"/>
      <c r="G1182" s="26"/>
      <c r="H1182" s="23"/>
    </row>
    <row r="1183" spans="1:8" s="7" customFormat="1" x14ac:dyDescent="0.2">
      <c r="A1183" s="24"/>
      <c r="B1183" s="28"/>
      <c r="C1183" s="10" t="s">
        <v>177</v>
      </c>
      <c r="D1183" s="27">
        <f>D1185+D1187+D1189+D1191+D1193+D1195+D1197</f>
        <v>16763.7</v>
      </c>
      <c r="E1183" s="27">
        <f>E1185+E1187+E1189+E1191+E1193+E1195+E1197</f>
        <v>16763.29</v>
      </c>
      <c r="F1183" s="27" t="s">
        <v>937</v>
      </c>
      <c r="G1183" s="27">
        <f>G1185+G1187+G1189+G1191+G1193+G1195+G1197</f>
        <v>16763.29</v>
      </c>
    </row>
    <row r="1184" spans="1:8" s="7" customFormat="1" ht="36" x14ac:dyDescent="0.2">
      <c r="A1184" s="24"/>
      <c r="B1184" s="28"/>
      <c r="C1184" s="10" t="s">
        <v>936</v>
      </c>
      <c r="D1184" s="27"/>
      <c r="E1184" s="27"/>
      <c r="F1184" s="27"/>
      <c r="G1184" s="27"/>
      <c r="H1184" s="23"/>
    </row>
    <row r="1185" spans="1:8" x14ac:dyDescent="0.2">
      <c r="A1185" s="24"/>
      <c r="B1185" s="28"/>
      <c r="C1185" s="11" t="s">
        <v>3</v>
      </c>
      <c r="D1185" s="26">
        <v>0</v>
      </c>
      <c r="E1185" s="26">
        <v>0</v>
      </c>
      <c r="F1185" s="26" t="s">
        <v>2</v>
      </c>
      <c r="G1185" s="26">
        <v>0</v>
      </c>
    </row>
    <row r="1186" spans="1:8" ht="36" x14ac:dyDescent="0.2">
      <c r="A1186" s="24"/>
      <c r="B1186" s="28"/>
      <c r="C1186" s="12" t="s">
        <v>938</v>
      </c>
      <c r="D1186" s="26"/>
      <c r="E1186" s="26"/>
      <c r="F1186" s="26"/>
      <c r="G1186" s="26"/>
      <c r="H1186" s="23"/>
    </row>
    <row r="1187" spans="1:8" x14ac:dyDescent="0.2">
      <c r="A1187" s="24"/>
      <c r="B1187" s="28"/>
      <c r="C1187" s="11" t="s">
        <v>6</v>
      </c>
      <c r="D1187" s="26">
        <v>0</v>
      </c>
      <c r="E1187" s="26">
        <v>0</v>
      </c>
      <c r="F1187" s="26" t="s">
        <v>2</v>
      </c>
      <c r="G1187" s="26">
        <v>0</v>
      </c>
    </row>
    <row r="1188" spans="1:8" ht="36" x14ac:dyDescent="0.2">
      <c r="A1188" s="24"/>
      <c r="B1188" s="28"/>
      <c r="C1188" s="12" t="s">
        <v>939</v>
      </c>
      <c r="D1188" s="26"/>
      <c r="E1188" s="26"/>
      <c r="F1188" s="26"/>
      <c r="G1188" s="26"/>
      <c r="H1188" s="23"/>
    </row>
    <row r="1189" spans="1:8" x14ac:dyDescent="0.2">
      <c r="A1189" s="24"/>
      <c r="B1189" s="28"/>
      <c r="C1189" s="11" t="s">
        <v>31</v>
      </c>
      <c r="D1189" s="26">
        <v>0</v>
      </c>
      <c r="E1189" s="26">
        <v>0</v>
      </c>
      <c r="F1189" s="26" t="s">
        <v>2</v>
      </c>
      <c r="G1189" s="26">
        <v>0</v>
      </c>
    </row>
    <row r="1190" spans="1:8" ht="60" x14ac:dyDescent="0.2">
      <c r="A1190" s="24"/>
      <c r="B1190" s="28"/>
      <c r="C1190" s="12" t="s">
        <v>940</v>
      </c>
      <c r="D1190" s="26"/>
      <c r="E1190" s="26"/>
      <c r="F1190" s="26"/>
      <c r="G1190" s="26"/>
      <c r="H1190" s="23"/>
    </row>
    <row r="1191" spans="1:8" x14ac:dyDescent="0.2">
      <c r="A1191" s="24"/>
      <c r="B1191" s="28"/>
      <c r="C1191" s="11" t="s">
        <v>33</v>
      </c>
      <c r="D1191" s="26">
        <v>0</v>
      </c>
      <c r="E1191" s="26">
        <v>0</v>
      </c>
      <c r="F1191" s="26" t="s">
        <v>2</v>
      </c>
      <c r="G1191" s="26">
        <v>0</v>
      </c>
    </row>
    <row r="1192" spans="1:8" ht="24" x14ac:dyDescent="0.2">
      <c r="A1192" s="24"/>
      <c r="B1192" s="28"/>
      <c r="C1192" s="12" t="s">
        <v>941</v>
      </c>
      <c r="D1192" s="26"/>
      <c r="E1192" s="26"/>
      <c r="F1192" s="26"/>
      <c r="G1192" s="26"/>
      <c r="H1192" s="23"/>
    </row>
    <row r="1193" spans="1:8" x14ac:dyDescent="0.2">
      <c r="A1193" s="24"/>
      <c r="B1193" s="28"/>
      <c r="C1193" s="11" t="s">
        <v>35</v>
      </c>
      <c r="D1193" s="26">
        <v>0</v>
      </c>
      <c r="E1193" s="26">
        <v>0</v>
      </c>
      <c r="F1193" s="26" t="s">
        <v>2</v>
      </c>
      <c r="G1193" s="26">
        <v>0</v>
      </c>
    </row>
    <row r="1194" spans="1:8" ht="60" x14ac:dyDescent="0.2">
      <c r="A1194" s="24"/>
      <c r="B1194" s="28"/>
      <c r="C1194" s="12" t="s">
        <v>942</v>
      </c>
      <c r="D1194" s="26"/>
      <c r="E1194" s="26"/>
      <c r="F1194" s="26"/>
      <c r="G1194" s="26"/>
      <c r="H1194" s="23"/>
    </row>
    <row r="1195" spans="1:8" x14ac:dyDescent="0.2">
      <c r="A1195" s="24"/>
      <c r="B1195" s="28"/>
      <c r="C1195" s="11" t="s">
        <v>37</v>
      </c>
      <c r="D1195" s="26">
        <v>0</v>
      </c>
      <c r="E1195" s="26">
        <v>0</v>
      </c>
      <c r="F1195" s="26" t="s">
        <v>2</v>
      </c>
      <c r="G1195" s="26">
        <v>0</v>
      </c>
    </row>
    <row r="1196" spans="1:8" ht="24" x14ac:dyDescent="0.2">
      <c r="A1196" s="24"/>
      <c r="B1196" s="28"/>
      <c r="C1196" s="12" t="s">
        <v>943</v>
      </c>
      <c r="D1196" s="26"/>
      <c r="E1196" s="26"/>
      <c r="F1196" s="26"/>
      <c r="G1196" s="26"/>
      <c r="H1196" s="23"/>
    </row>
    <row r="1197" spans="1:8" x14ac:dyDescent="0.2">
      <c r="A1197" s="24"/>
      <c r="B1197" s="28"/>
      <c r="C1197" s="11" t="s">
        <v>112</v>
      </c>
      <c r="D1197" s="26">
        <f>D1199+D1201+D1203</f>
        <v>16763.7</v>
      </c>
      <c r="E1197" s="26">
        <f>E1199+E1201+E1203</f>
        <v>16763.29</v>
      </c>
      <c r="F1197" s="26" t="s">
        <v>207</v>
      </c>
      <c r="G1197" s="26">
        <f>G1199+G1201+G1203</f>
        <v>16763.29</v>
      </c>
    </row>
    <row r="1198" spans="1:8" ht="72" x14ac:dyDescent="0.2">
      <c r="A1198" s="24"/>
      <c r="B1198" s="28"/>
      <c r="C1198" s="12" t="s">
        <v>944</v>
      </c>
      <c r="D1198" s="26"/>
      <c r="E1198" s="26"/>
      <c r="F1198" s="26"/>
      <c r="G1198" s="26"/>
      <c r="H1198" s="23"/>
    </row>
    <row r="1199" spans="1:8" x14ac:dyDescent="0.2">
      <c r="A1199" s="24"/>
      <c r="B1199" s="28"/>
      <c r="C1199" s="13" t="s">
        <v>912</v>
      </c>
      <c r="D1199" s="26">
        <v>0</v>
      </c>
      <c r="E1199" s="26">
        <v>0</v>
      </c>
      <c r="F1199" s="26" t="s">
        <v>2</v>
      </c>
      <c r="G1199" s="26">
        <v>0</v>
      </c>
    </row>
    <row r="1200" spans="1:8" ht="72" x14ac:dyDescent="0.2">
      <c r="A1200" s="24"/>
      <c r="B1200" s="28"/>
      <c r="C1200" s="12" t="s">
        <v>945</v>
      </c>
      <c r="D1200" s="26"/>
      <c r="E1200" s="26"/>
      <c r="F1200" s="26"/>
      <c r="G1200" s="26"/>
      <c r="H1200" s="23"/>
    </row>
    <row r="1201" spans="1:8" x14ac:dyDescent="0.2">
      <c r="A1201" s="24"/>
      <c r="B1201" s="28"/>
      <c r="C1201" s="13" t="s">
        <v>914</v>
      </c>
      <c r="D1201" s="26">
        <f>16596+167.7</f>
        <v>16763.7</v>
      </c>
      <c r="E1201" s="26">
        <f>16595.66+167.63</f>
        <v>16763.29</v>
      </c>
      <c r="F1201" s="26" t="s">
        <v>947</v>
      </c>
      <c r="G1201" s="26">
        <f>16595.66+167.63</f>
        <v>16763.29</v>
      </c>
    </row>
    <row r="1202" spans="1:8" ht="72" x14ac:dyDescent="0.2">
      <c r="A1202" s="24"/>
      <c r="B1202" s="28"/>
      <c r="C1202" s="12" t="s">
        <v>946</v>
      </c>
      <c r="D1202" s="26"/>
      <c r="E1202" s="26"/>
      <c r="F1202" s="26"/>
      <c r="G1202" s="26"/>
      <c r="H1202" s="23"/>
    </row>
    <row r="1203" spans="1:8" x14ac:dyDescent="0.2">
      <c r="A1203" s="24"/>
      <c r="B1203" s="28"/>
      <c r="C1203" s="13" t="s">
        <v>916</v>
      </c>
      <c r="D1203" s="26">
        <v>0</v>
      </c>
      <c r="E1203" s="26">
        <v>0</v>
      </c>
      <c r="F1203" s="26" t="s">
        <v>2</v>
      </c>
      <c r="G1203" s="26">
        <v>0</v>
      </c>
    </row>
    <row r="1204" spans="1:8" ht="24" x14ac:dyDescent="0.2">
      <c r="A1204" s="24"/>
      <c r="B1204" s="28"/>
      <c r="C1204" s="12" t="s">
        <v>948</v>
      </c>
      <c r="D1204" s="26"/>
      <c r="E1204" s="26"/>
      <c r="F1204" s="26"/>
      <c r="G1204" s="26"/>
      <c r="H1204" s="23"/>
    </row>
    <row r="1205" spans="1:8" ht="24" x14ac:dyDescent="0.2">
      <c r="A1205" s="24"/>
      <c r="B1205" s="28"/>
      <c r="C1205" s="4" t="s">
        <v>62</v>
      </c>
      <c r="D1205" s="6">
        <f>D1125+D1153+D1165+D1177+D1183</f>
        <v>84760.099999999991</v>
      </c>
      <c r="E1205" s="6">
        <f>E1125+E1153+E1165+E1177+E1183</f>
        <v>83129.920000000013</v>
      </c>
      <c r="F1205" s="20" t="s">
        <v>961</v>
      </c>
      <c r="G1205" s="6">
        <f>G1125+G1153+G1165+G1177+G1183</f>
        <v>83129.920000000013</v>
      </c>
      <c r="H1205" s="23"/>
    </row>
    <row r="1206" spans="1:8" s="7" customFormat="1" x14ac:dyDescent="0.2">
      <c r="A1206" s="24">
        <v>10</v>
      </c>
      <c r="B1206" s="28" t="s">
        <v>950</v>
      </c>
      <c r="C1206" s="10" t="s">
        <v>0</v>
      </c>
      <c r="D1206" s="27">
        <f>D1208+D1210+D1212+D1214+D1216+D1218+D1220+D1222</f>
        <v>291.2</v>
      </c>
      <c r="E1206" s="27">
        <f>E1208+E1210+E1212+E1214+E1216+E1218+E1220+E1222</f>
        <v>291.2</v>
      </c>
      <c r="F1206" s="27" t="s">
        <v>951</v>
      </c>
      <c r="G1206" s="27">
        <f>G1208+G1210+G1212+G1214+G1216+G1218+G1220+G1222</f>
        <v>291.2</v>
      </c>
      <c r="H1206" s="23"/>
    </row>
    <row r="1207" spans="1:8" s="7" customFormat="1" ht="48" x14ac:dyDescent="0.2">
      <c r="A1207" s="24"/>
      <c r="B1207" s="28"/>
      <c r="C1207" s="10" t="s">
        <v>950</v>
      </c>
      <c r="D1207" s="27"/>
      <c r="E1207" s="27"/>
      <c r="F1207" s="27"/>
      <c r="G1207" s="27"/>
      <c r="H1207" s="23"/>
    </row>
    <row r="1208" spans="1:8" x14ac:dyDescent="0.2">
      <c r="A1208" s="24"/>
      <c r="B1208" s="28"/>
      <c r="C1208" s="12" t="s">
        <v>3</v>
      </c>
      <c r="D1208" s="26">
        <v>0</v>
      </c>
      <c r="E1208" s="26">
        <v>0</v>
      </c>
      <c r="F1208" s="26" t="s">
        <v>2</v>
      </c>
      <c r="G1208" s="26">
        <v>0</v>
      </c>
    </row>
    <row r="1209" spans="1:8" ht="48" x14ac:dyDescent="0.2">
      <c r="A1209" s="24"/>
      <c r="B1209" s="28"/>
      <c r="C1209" s="12" t="s">
        <v>952</v>
      </c>
      <c r="D1209" s="26"/>
      <c r="E1209" s="26"/>
      <c r="F1209" s="26"/>
      <c r="G1209" s="26"/>
      <c r="H1209" s="23"/>
    </row>
    <row r="1210" spans="1:8" x14ac:dyDescent="0.2">
      <c r="A1210" s="24"/>
      <c r="B1210" s="28"/>
      <c r="C1210" s="12" t="s">
        <v>6</v>
      </c>
      <c r="D1210" s="26">
        <v>11.2</v>
      </c>
      <c r="E1210" s="26">
        <v>11.2</v>
      </c>
      <c r="F1210" s="26" t="s">
        <v>956</v>
      </c>
      <c r="G1210" s="26">
        <v>11.2</v>
      </c>
    </row>
    <row r="1211" spans="1:8" ht="36" x14ac:dyDescent="0.2">
      <c r="A1211" s="24"/>
      <c r="B1211" s="28"/>
      <c r="C1211" s="12" t="s">
        <v>953</v>
      </c>
      <c r="D1211" s="26"/>
      <c r="E1211" s="26"/>
      <c r="F1211" s="26"/>
      <c r="G1211" s="26"/>
      <c r="H1211" s="23"/>
    </row>
    <row r="1212" spans="1:8" x14ac:dyDescent="0.2">
      <c r="A1212" s="24"/>
      <c r="B1212" s="28"/>
      <c r="C1212" s="12" t="s">
        <v>31</v>
      </c>
      <c r="D1212" s="26">
        <v>3.8</v>
      </c>
      <c r="E1212" s="26">
        <v>3.8</v>
      </c>
      <c r="F1212" s="26" t="s">
        <v>956</v>
      </c>
      <c r="G1212" s="26">
        <v>3.8</v>
      </c>
    </row>
    <row r="1213" spans="1:8" ht="72" x14ac:dyDescent="0.2">
      <c r="A1213" s="24"/>
      <c r="B1213" s="28"/>
      <c r="C1213" s="12" t="s">
        <v>954</v>
      </c>
      <c r="D1213" s="26"/>
      <c r="E1213" s="26"/>
      <c r="F1213" s="26"/>
      <c r="G1213" s="26"/>
      <c r="H1213" s="23"/>
    </row>
    <row r="1214" spans="1:8" x14ac:dyDescent="0.2">
      <c r="A1214" s="24"/>
      <c r="B1214" s="28"/>
      <c r="C1214" s="12" t="s">
        <v>9</v>
      </c>
      <c r="D1214" s="26">
        <v>60</v>
      </c>
      <c r="E1214" s="26">
        <v>60</v>
      </c>
      <c r="F1214" s="26" t="s">
        <v>956</v>
      </c>
      <c r="G1214" s="26">
        <v>60</v>
      </c>
    </row>
    <row r="1215" spans="1:8" ht="60" x14ac:dyDescent="0.2">
      <c r="A1215" s="24"/>
      <c r="B1215" s="28"/>
      <c r="C1215" s="12" t="s">
        <v>955</v>
      </c>
      <c r="D1215" s="26"/>
      <c r="E1215" s="26"/>
      <c r="F1215" s="26"/>
      <c r="G1215" s="26"/>
      <c r="H1215" s="23"/>
    </row>
    <row r="1216" spans="1:8" x14ac:dyDescent="0.2">
      <c r="A1216" s="24"/>
      <c r="B1216" s="28"/>
      <c r="C1216" s="12" t="s">
        <v>12</v>
      </c>
      <c r="D1216" s="26">
        <v>0</v>
      </c>
      <c r="E1216" s="26">
        <v>0</v>
      </c>
      <c r="F1216" s="26" t="s">
        <v>2</v>
      </c>
      <c r="G1216" s="26">
        <v>0</v>
      </c>
    </row>
    <row r="1217" spans="1:8" ht="60" x14ac:dyDescent="0.2">
      <c r="A1217" s="24"/>
      <c r="B1217" s="28"/>
      <c r="C1217" s="12" t="s">
        <v>957</v>
      </c>
      <c r="D1217" s="26"/>
      <c r="E1217" s="26"/>
      <c r="F1217" s="26"/>
      <c r="G1217" s="26"/>
      <c r="H1217" s="23"/>
    </row>
    <row r="1218" spans="1:8" x14ac:dyDescent="0.2">
      <c r="A1218" s="24"/>
      <c r="B1218" s="28"/>
      <c r="C1218" s="12" t="s">
        <v>14</v>
      </c>
      <c r="D1218" s="26">
        <v>30</v>
      </c>
      <c r="E1218" s="26">
        <v>30</v>
      </c>
      <c r="F1218" s="26" t="s">
        <v>956</v>
      </c>
      <c r="G1218" s="26">
        <v>30</v>
      </c>
    </row>
    <row r="1219" spans="1:8" ht="48" x14ac:dyDescent="0.2">
      <c r="A1219" s="24"/>
      <c r="B1219" s="28"/>
      <c r="C1219" s="12" t="s">
        <v>958</v>
      </c>
      <c r="D1219" s="26"/>
      <c r="E1219" s="26"/>
      <c r="F1219" s="26"/>
      <c r="G1219" s="26"/>
      <c r="H1219" s="23"/>
    </row>
    <row r="1220" spans="1:8" x14ac:dyDescent="0.2">
      <c r="A1220" s="24"/>
      <c r="B1220" s="28"/>
      <c r="C1220" s="12" t="s">
        <v>16</v>
      </c>
      <c r="D1220" s="26">
        <v>104.2</v>
      </c>
      <c r="E1220" s="26">
        <v>104.2</v>
      </c>
      <c r="F1220" s="26" t="s">
        <v>956</v>
      </c>
      <c r="G1220" s="26">
        <v>104.2</v>
      </c>
    </row>
    <row r="1221" spans="1:8" ht="60" x14ac:dyDescent="0.2">
      <c r="A1221" s="24"/>
      <c r="B1221" s="28"/>
      <c r="C1221" s="12" t="s">
        <v>959</v>
      </c>
      <c r="D1221" s="26"/>
      <c r="E1221" s="26"/>
      <c r="F1221" s="26"/>
      <c r="G1221" s="26"/>
      <c r="H1221" s="23"/>
    </row>
    <row r="1222" spans="1:8" x14ac:dyDescent="0.2">
      <c r="A1222" s="24"/>
      <c r="B1222" s="28"/>
      <c r="C1222" s="12" t="s">
        <v>23</v>
      </c>
      <c r="D1222" s="26">
        <v>82</v>
      </c>
      <c r="E1222" s="26">
        <v>82</v>
      </c>
      <c r="F1222" s="26" t="s">
        <v>342</v>
      </c>
      <c r="G1222" s="26">
        <v>82</v>
      </c>
    </row>
    <row r="1223" spans="1:8" ht="36" x14ac:dyDescent="0.2">
      <c r="A1223" s="24"/>
      <c r="B1223" s="28"/>
      <c r="C1223" s="12" t="s">
        <v>960</v>
      </c>
      <c r="D1223" s="26"/>
      <c r="E1223" s="26"/>
      <c r="F1223" s="26"/>
      <c r="G1223" s="26"/>
      <c r="H1223" s="23"/>
    </row>
    <row r="1224" spans="1:8" ht="24" x14ac:dyDescent="0.2">
      <c r="A1224" s="24"/>
      <c r="B1224" s="28"/>
      <c r="C1224" s="4" t="s">
        <v>62</v>
      </c>
      <c r="D1224" s="6">
        <f>D1206</f>
        <v>291.2</v>
      </c>
      <c r="E1224" s="6">
        <f>E1206</f>
        <v>291.2</v>
      </c>
      <c r="F1224" s="20" t="s">
        <v>334</v>
      </c>
      <c r="G1224" s="6">
        <f>G1206</f>
        <v>291.2</v>
      </c>
      <c r="H1224" s="23"/>
    </row>
    <row r="1225" spans="1:8" s="7" customFormat="1" x14ac:dyDescent="0.2">
      <c r="A1225" s="24">
        <v>11</v>
      </c>
      <c r="B1225" s="28" t="s">
        <v>1162</v>
      </c>
      <c r="C1225" s="10" t="s">
        <v>0</v>
      </c>
      <c r="D1225" s="27">
        <f>D1227+D1229</f>
        <v>185618.1</v>
      </c>
      <c r="E1225" s="27">
        <f>E1227+E1229</f>
        <v>185598.53</v>
      </c>
      <c r="F1225" s="27" t="s">
        <v>1207</v>
      </c>
      <c r="G1225" s="27">
        <f>G1227+G1229</f>
        <v>185598.53</v>
      </c>
    </row>
    <row r="1226" spans="1:8" s="7" customFormat="1" ht="24" x14ac:dyDescent="0.2">
      <c r="A1226" s="24"/>
      <c r="B1226" s="28"/>
      <c r="C1226" s="10" t="s">
        <v>962</v>
      </c>
      <c r="D1226" s="27"/>
      <c r="E1226" s="27"/>
      <c r="F1226" s="27"/>
      <c r="G1226" s="27"/>
      <c r="H1226" s="23"/>
    </row>
    <row r="1227" spans="1:8" s="7" customFormat="1" x14ac:dyDescent="0.2">
      <c r="A1227" s="24"/>
      <c r="B1227" s="28"/>
      <c r="C1227" s="11" t="s">
        <v>3</v>
      </c>
      <c r="D1227" s="26">
        <f>4343.8+85782</f>
        <v>90125.8</v>
      </c>
      <c r="E1227" s="26">
        <f>4343.8+85781.62</f>
        <v>90125.42</v>
      </c>
      <c r="F1227" s="26" t="s">
        <v>963</v>
      </c>
      <c r="G1227" s="26">
        <f>4343.8+85781.62</f>
        <v>90125.42</v>
      </c>
    </row>
    <row r="1228" spans="1:8" ht="24" x14ac:dyDescent="0.2">
      <c r="A1228" s="24"/>
      <c r="B1228" s="28"/>
      <c r="C1228" s="12" t="s">
        <v>964</v>
      </c>
      <c r="D1228" s="26"/>
      <c r="E1228" s="26"/>
      <c r="F1228" s="26"/>
      <c r="G1228" s="26"/>
      <c r="H1228" s="23"/>
    </row>
    <row r="1229" spans="1:8" x14ac:dyDescent="0.2">
      <c r="A1229" s="24"/>
      <c r="B1229" s="28"/>
      <c r="C1229" s="11" t="s">
        <v>9</v>
      </c>
      <c r="D1229" s="26">
        <f>243.2+95249.1</f>
        <v>95492.3</v>
      </c>
      <c r="E1229" s="26">
        <f>243.2+95229.91</f>
        <v>95473.11</v>
      </c>
      <c r="F1229" s="26" t="s">
        <v>966</v>
      </c>
      <c r="G1229" s="26">
        <f>243.2+95229.91</f>
        <v>95473.11</v>
      </c>
    </row>
    <row r="1230" spans="1:8" ht="72" x14ac:dyDescent="0.2">
      <c r="A1230" s="24"/>
      <c r="B1230" s="28"/>
      <c r="C1230" s="12" t="s">
        <v>965</v>
      </c>
      <c r="D1230" s="26"/>
      <c r="E1230" s="26"/>
      <c r="F1230" s="26"/>
      <c r="G1230" s="26"/>
      <c r="H1230" s="23"/>
    </row>
    <row r="1231" spans="1:8" s="7" customFormat="1" x14ac:dyDescent="0.2">
      <c r="A1231" s="24"/>
      <c r="B1231" s="28"/>
      <c r="C1231" s="10" t="s">
        <v>27</v>
      </c>
      <c r="D1231" s="27">
        <f>D1233+D1235</f>
        <v>2902</v>
      </c>
      <c r="E1231" s="27">
        <f>E1233+E1235</f>
        <v>2902</v>
      </c>
      <c r="F1231" s="27" t="s">
        <v>963</v>
      </c>
      <c r="G1231" s="27">
        <f>G1233+G1235</f>
        <v>2902</v>
      </c>
    </row>
    <row r="1232" spans="1:8" s="7" customFormat="1" ht="36" x14ac:dyDescent="0.2">
      <c r="A1232" s="24"/>
      <c r="B1232" s="28"/>
      <c r="C1232" s="10" t="s">
        <v>967</v>
      </c>
      <c r="D1232" s="27"/>
      <c r="E1232" s="27"/>
      <c r="F1232" s="27"/>
      <c r="G1232" s="27"/>
      <c r="H1232" s="23"/>
    </row>
    <row r="1233" spans="1:8" s="7" customFormat="1" x14ac:dyDescent="0.2">
      <c r="A1233" s="24"/>
      <c r="B1233" s="28"/>
      <c r="C1233" s="11" t="s">
        <v>3</v>
      </c>
      <c r="D1233" s="26">
        <v>2708.2</v>
      </c>
      <c r="E1233" s="26">
        <v>2708.2</v>
      </c>
      <c r="F1233" s="26" t="s">
        <v>963</v>
      </c>
      <c r="G1233" s="26">
        <v>2708.2</v>
      </c>
    </row>
    <row r="1234" spans="1:8" ht="72" x14ac:dyDescent="0.2">
      <c r="A1234" s="24"/>
      <c r="B1234" s="28"/>
      <c r="C1234" s="12" t="s">
        <v>968</v>
      </c>
      <c r="D1234" s="26"/>
      <c r="E1234" s="26"/>
      <c r="F1234" s="26"/>
      <c r="G1234" s="26"/>
      <c r="H1234" s="23"/>
    </row>
    <row r="1235" spans="1:8" x14ac:dyDescent="0.2">
      <c r="A1235" s="24"/>
      <c r="B1235" s="28"/>
      <c r="C1235" s="11" t="s">
        <v>6</v>
      </c>
      <c r="D1235" s="26">
        <v>193.8</v>
      </c>
      <c r="E1235" s="26">
        <v>193.8</v>
      </c>
      <c r="F1235" s="26" t="s">
        <v>963</v>
      </c>
      <c r="G1235" s="26">
        <v>193.8</v>
      </c>
    </row>
    <row r="1236" spans="1:8" ht="48" x14ac:dyDescent="0.2">
      <c r="A1236" s="24"/>
      <c r="B1236" s="28"/>
      <c r="C1236" s="12" t="s">
        <v>969</v>
      </c>
      <c r="D1236" s="26"/>
      <c r="E1236" s="26"/>
      <c r="F1236" s="26"/>
      <c r="G1236" s="26"/>
      <c r="H1236" s="23"/>
    </row>
    <row r="1237" spans="1:8" s="7" customFormat="1" x14ac:dyDescent="0.2">
      <c r="A1237" s="24"/>
      <c r="B1237" s="28"/>
      <c r="C1237" s="10" t="s">
        <v>43</v>
      </c>
      <c r="D1237" s="27">
        <f>D1239+D1255+D1257+D1259+D1261+D1263+D1269+D1271+D1273+D1275+D1277+D1279+D1281+D1285+D1283+D1287+D1289+D1291+D1297+D1299+D1301+D1303+D1305+D1307+D1309+D1311+D1313+D1315+D1317+D1319+D1321+D1323+D1325+D1327+D1329+D1331+D1333+D1335+D1337+D1339+D1341+D1343+D1345</f>
        <v>7169.1999999999989</v>
      </c>
      <c r="E1237" s="27">
        <v>7164.89</v>
      </c>
      <c r="F1237" s="27" t="s">
        <v>971</v>
      </c>
      <c r="G1237" s="27">
        <v>7164.89</v>
      </c>
    </row>
    <row r="1238" spans="1:8" s="7" customFormat="1" ht="84" x14ac:dyDescent="0.2">
      <c r="A1238" s="24"/>
      <c r="B1238" s="28"/>
      <c r="C1238" s="10" t="s">
        <v>970</v>
      </c>
      <c r="D1238" s="27"/>
      <c r="E1238" s="27"/>
      <c r="F1238" s="27"/>
      <c r="G1238" s="27"/>
      <c r="H1238" s="23"/>
    </row>
    <row r="1239" spans="1:8" s="7" customFormat="1" x14ac:dyDescent="0.2">
      <c r="A1239" s="24"/>
      <c r="B1239" s="28"/>
      <c r="C1239" s="11" t="s">
        <v>3</v>
      </c>
      <c r="D1239" s="26">
        <f>D1241+D1243+D1245+D1247+D1249+D1251+D1253</f>
        <v>2499.4999999999995</v>
      </c>
      <c r="E1239" s="26">
        <f>E1241+E1243+E1245+E1247+E1249+E1251+E1253</f>
        <v>2499.4699999999998</v>
      </c>
      <c r="F1239" s="26" t="s">
        <v>963</v>
      </c>
      <c r="G1239" s="26">
        <f>G1241+G1243+G1245+G1247+G1249+G1251+G1253</f>
        <v>2499.4699999999998</v>
      </c>
    </row>
    <row r="1240" spans="1:8" ht="60" x14ac:dyDescent="0.2">
      <c r="A1240" s="24"/>
      <c r="B1240" s="28"/>
      <c r="C1240" s="12" t="s">
        <v>972</v>
      </c>
      <c r="D1240" s="26"/>
      <c r="E1240" s="26"/>
      <c r="F1240" s="26"/>
      <c r="G1240" s="26"/>
      <c r="H1240" s="23"/>
    </row>
    <row r="1241" spans="1:8" x14ac:dyDescent="0.2">
      <c r="A1241" s="24"/>
      <c r="B1241" s="28"/>
      <c r="C1241" s="13" t="s">
        <v>488</v>
      </c>
      <c r="D1241" s="26">
        <v>0</v>
      </c>
      <c r="E1241" s="26">
        <v>0</v>
      </c>
      <c r="F1241" s="26" t="s">
        <v>2</v>
      </c>
      <c r="G1241" s="26">
        <v>0</v>
      </c>
    </row>
    <row r="1242" spans="1:8" ht="48" x14ac:dyDescent="0.2">
      <c r="A1242" s="24"/>
      <c r="B1242" s="28"/>
      <c r="C1242" s="12" t="s">
        <v>973</v>
      </c>
      <c r="D1242" s="26"/>
      <c r="E1242" s="26"/>
      <c r="F1242" s="26"/>
      <c r="G1242" s="26"/>
      <c r="H1242" s="23"/>
    </row>
    <row r="1243" spans="1:8" x14ac:dyDescent="0.2">
      <c r="A1243" s="24"/>
      <c r="B1243" s="28"/>
      <c r="C1243" s="13" t="s">
        <v>490</v>
      </c>
      <c r="D1243" s="26">
        <v>410</v>
      </c>
      <c r="E1243" s="26">
        <v>409.96999999999997</v>
      </c>
      <c r="F1243" s="26" t="s">
        <v>73</v>
      </c>
      <c r="G1243" s="26">
        <v>409.96999999999997</v>
      </c>
    </row>
    <row r="1244" spans="1:8" ht="36" x14ac:dyDescent="0.2">
      <c r="A1244" s="24"/>
      <c r="B1244" s="28"/>
      <c r="C1244" s="12" t="s">
        <v>974</v>
      </c>
      <c r="D1244" s="26"/>
      <c r="E1244" s="26"/>
      <c r="F1244" s="26"/>
      <c r="G1244" s="26"/>
      <c r="H1244" s="23"/>
    </row>
    <row r="1245" spans="1:8" x14ac:dyDescent="0.2">
      <c r="A1245" s="24"/>
      <c r="B1245" s="28"/>
      <c r="C1245" s="13" t="s">
        <v>492</v>
      </c>
      <c r="D1245" s="26">
        <v>1388.6</v>
      </c>
      <c r="E1245" s="26">
        <v>1388.6</v>
      </c>
      <c r="F1245" s="26" t="s">
        <v>73</v>
      </c>
      <c r="G1245" s="26">
        <v>1388.6</v>
      </c>
    </row>
    <row r="1246" spans="1:8" ht="36" x14ac:dyDescent="0.2">
      <c r="A1246" s="24"/>
      <c r="B1246" s="28"/>
      <c r="C1246" s="12" t="s">
        <v>975</v>
      </c>
      <c r="D1246" s="26"/>
      <c r="E1246" s="26"/>
      <c r="F1246" s="26"/>
      <c r="G1246" s="26"/>
      <c r="H1246" s="23"/>
    </row>
    <row r="1247" spans="1:8" x14ac:dyDescent="0.2">
      <c r="A1247" s="24"/>
      <c r="B1247" s="28"/>
      <c r="C1247" s="13" t="s">
        <v>976</v>
      </c>
      <c r="D1247" s="26">
        <v>240</v>
      </c>
      <c r="E1247" s="26">
        <v>240</v>
      </c>
      <c r="F1247" s="26" t="s">
        <v>73</v>
      </c>
      <c r="G1247" s="26">
        <v>240</v>
      </c>
    </row>
    <row r="1248" spans="1:8" ht="24" x14ac:dyDescent="0.2">
      <c r="A1248" s="24"/>
      <c r="B1248" s="28"/>
      <c r="C1248" s="12" t="s">
        <v>977</v>
      </c>
      <c r="D1248" s="26"/>
      <c r="E1248" s="26"/>
      <c r="F1248" s="26"/>
      <c r="G1248" s="26"/>
      <c r="H1248" s="23"/>
    </row>
    <row r="1249" spans="1:8" x14ac:dyDescent="0.2">
      <c r="A1249" s="24"/>
      <c r="B1249" s="28"/>
      <c r="C1249" s="13" t="s">
        <v>978</v>
      </c>
      <c r="D1249" s="26">
        <v>98.7</v>
      </c>
      <c r="E1249" s="26">
        <v>98.7</v>
      </c>
      <c r="F1249" s="26" t="s">
        <v>73</v>
      </c>
      <c r="G1249" s="26">
        <v>98.7</v>
      </c>
    </row>
    <row r="1250" spans="1:8" ht="24" x14ac:dyDescent="0.2">
      <c r="A1250" s="24"/>
      <c r="B1250" s="28"/>
      <c r="C1250" s="12" t="s">
        <v>979</v>
      </c>
      <c r="D1250" s="26"/>
      <c r="E1250" s="26"/>
      <c r="F1250" s="26"/>
      <c r="G1250" s="26"/>
      <c r="H1250" s="23"/>
    </row>
    <row r="1251" spans="1:8" x14ac:dyDescent="0.2">
      <c r="A1251" s="24"/>
      <c r="B1251" s="28"/>
      <c r="C1251" s="13" t="s">
        <v>980</v>
      </c>
      <c r="D1251" s="26">
        <v>98.5</v>
      </c>
      <c r="E1251" s="26">
        <v>98.5</v>
      </c>
      <c r="F1251" s="26" t="s">
        <v>73</v>
      </c>
      <c r="G1251" s="26">
        <v>98.5</v>
      </c>
    </row>
    <row r="1252" spans="1:8" ht="36" x14ac:dyDescent="0.2">
      <c r="A1252" s="24"/>
      <c r="B1252" s="28"/>
      <c r="C1252" s="12" t="s">
        <v>981</v>
      </c>
      <c r="D1252" s="26"/>
      <c r="E1252" s="26"/>
      <c r="F1252" s="26"/>
      <c r="G1252" s="26"/>
      <c r="H1252" s="23"/>
    </row>
    <row r="1253" spans="1:8" x14ac:dyDescent="0.2">
      <c r="A1253" s="24"/>
      <c r="B1253" s="28"/>
      <c r="C1253" s="13" t="s">
        <v>982</v>
      </c>
      <c r="D1253" s="26">
        <v>263.7</v>
      </c>
      <c r="E1253" s="26">
        <v>263.7</v>
      </c>
      <c r="F1253" s="26" t="s">
        <v>73</v>
      </c>
      <c r="G1253" s="26">
        <v>263.7</v>
      </c>
    </row>
    <row r="1254" spans="1:8" ht="24" x14ac:dyDescent="0.2">
      <c r="A1254" s="24"/>
      <c r="B1254" s="28"/>
      <c r="C1254" s="12" t="s">
        <v>983</v>
      </c>
      <c r="D1254" s="26"/>
      <c r="E1254" s="26"/>
      <c r="F1254" s="26"/>
      <c r="G1254" s="26"/>
      <c r="H1254" s="23"/>
    </row>
    <row r="1255" spans="1:8" x14ac:dyDescent="0.2">
      <c r="A1255" s="24"/>
      <c r="B1255" s="28"/>
      <c r="C1255" s="11" t="s">
        <v>6</v>
      </c>
      <c r="D1255" s="26">
        <v>0</v>
      </c>
      <c r="E1255" s="26">
        <v>0</v>
      </c>
      <c r="F1255" s="26" t="s">
        <v>2</v>
      </c>
      <c r="G1255" s="26">
        <v>0</v>
      </c>
    </row>
    <row r="1256" spans="1:8" ht="96" x14ac:dyDescent="0.2">
      <c r="A1256" s="24"/>
      <c r="B1256" s="28"/>
      <c r="C1256" s="12" t="s">
        <v>984</v>
      </c>
      <c r="D1256" s="26"/>
      <c r="E1256" s="26"/>
      <c r="F1256" s="26"/>
      <c r="G1256" s="26"/>
      <c r="H1256" s="23"/>
    </row>
    <row r="1257" spans="1:8" x14ac:dyDescent="0.2">
      <c r="A1257" s="24"/>
      <c r="B1257" s="28"/>
      <c r="C1257" s="11" t="s">
        <v>31</v>
      </c>
      <c r="D1257" s="26">
        <v>0</v>
      </c>
      <c r="E1257" s="26">
        <v>0</v>
      </c>
      <c r="F1257" s="26" t="s">
        <v>2</v>
      </c>
      <c r="G1257" s="26">
        <v>0</v>
      </c>
    </row>
    <row r="1258" spans="1:8" ht="48" x14ac:dyDescent="0.2">
      <c r="A1258" s="24"/>
      <c r="B1258" s="28"/>
      <c r="C1258" s="12" t="s">
        <v>985</v>
      </c>
      <c r="D1258" s="26"/>
      <c r="E1258" s="26"/>
      <c r="F1258" s="26"/>
      <c r="G1258" s="26"/>
      <c r="H1258" s="23"/>
    </row>
    <row r="1259" spans="1:8" x14ac:dyDescent="0.2">
      <c r="A1259" s="24"/>
      <c r="B1259" s="28"/>
      <c r="C1259" s="11" t="s">
        <v>33</v>
      </c>
      <c r="D1259" s="26">
        <v>0</v>
      </c>
      <c r="E1259" s="26">
        <v>0</v>
      </c>
      <c r="F1259" s="26" t="s">
        <v>2</v>
      </c>
      <c r="G1259" s="26">
        <v>0</v>
      </c>
    </row>
    <row r="1260" spans="1:8" ht="72" x14ac:dyDescent="0.2">
      <c r="A1260" s="24"/>
      <c r="B1260" s="28"/>
      <c r="C1260" s="12" t="s">
        <v>986</v>
      </c>
      <c r="D1260" s="26"/>
      <c r="E1260" s="26"/>
      <c r="F1260" s="26"/>
      <c r="G1260" s="26"/>
      <c r="H1260" s="23"/>
    </row>
    <row r="1261" spans="1:8" x14ac:dyDescent="0.2">
      <c r="A1261" s="24"/>
      <c r="B1261" s="28"/>
      <c r="C1261" s="11" t="s">
        <v>9</v>
      </c>
      <c r="D1261" s="26">
        <v>0</v>
      </c>
      <c r="E1261" s="26">
        <v>0</v>
      </c>
      <c r="F1261" s="26" t="s">
        <v>2</v>
      </c>
      <c r="G1261" s="26">
        <v>0</v>
      </c>
    </row>
    <row r="1262" spans="1:8" ht="72" x14ac:dyDescent="0.2">
      <c r="A1262" s="24"/>
      <c r="B1262" s="28"/>
      <c r="C1262" s="12" t="s">
        <v>987</v>
      </c>
      <c r="D1262" s="26"/>
      <c r="E1262" s="26"/>
      <c r="F1262" s="26"/>
      <c r="G1262" s="26"/>
      <c r="H1262" s="23"/>
    </row>
    <row r="1263" spans="1:8" x14ac:dyDescent="0.2">
      <c r="A1263" s="24"/>
      <c r="B1263" s="28"/>
      <c r="C1263" s="11" t="s">
        <v>12</v>
      </c>
      <c r="D1263" s="26">
        <f>D1265+D1267</f>
        <v>0</v>
      </c>
      <c r="E1263" s="26">
        <f>E1265+E1267</f>
        <v>0</v>
      </c>
      <c r="F1263" s="26" t="s">
        <v>2</v>
      </c>
      <c r="G1263" s="26">
        <f>G1265+G1267</f>
        <v>0</v>
      </c>
    </row>
    <row r="1264" spans="1:8" ht="72" x14ac:dyDescent="0.2">
      <c r="A1264" s="24"/>
      <c r="B1264" s="28"/>
      <c r="C1264" s="12" t="s">
        <v>988</v>
      </c>
      <c r="D1264" s="26"/>
      <c r="E1264" s="26"/>
      <c r="F1264" s="26"/>
      <c r="G1264" s="26"/>
      <c r="H1264" s="23"/>
    </row>
    <row r="1265" spans="1:8" x14ac:dyDescent="0.2">
      <c r="A1265" s="24"/>
      <c r="B1265" s="28"/>
      <c r="C1265" s="13" t="s">
        <v>989</v>
      </c>
      <c r="D1265" s="26">
        <v>0</v>
      </c>
      <c r="E1265" s="26">
        <v>0</v>
      </c>
      <c r="F1265" s="26" t="s">
        <v>2</v>
      </c>
      <c r="G1265" s="26">
        <v>0</v>
      </c>
    </row>
    <row r="1266" spans="1:8" ht="24" x14ac:dyDescent="0.2">
      <c r="A1266" s="24"/>
      <c r="B1266" s="28"/>
      <c r="C1266" s="12" t="s">
        <v>990</v>
      </c>
      <c r="D1266" s="26"/>
      <c r="E1266" s="26"/>
      <c r="F1266" s="26"/>
      <c r="G1266" s="26"/>
      <c r="H1266" s="23"/>
    </row>
    <row r="1267" spans="1:8" x14ac:dyDescent="0.2">
      <c r="A1267" s="24"/>
      <c r="B1267" s="28"/>
      <c r="C1267" s="13" t="s">
        <v>991</v>
      </c>
      <c r="D1267" s="26">
        <v>0</v>
      </c>
      <c r="E1267" s="26">
        <v>0</v>
      </c>
      <c r="F1267" s="26" t="s">
        <v>2</v>
      </c>
      <c r="G1267" s="26">
        <v>0</v>
      </c>
    </row>
    <row r="1268" spans="1:8" ht="36" x14ac:dyDescent="0.2">
      <c r="A1268" s="24"/>
      <c r="B1268" s="28"/>
      <c r="C1268" s="12" t="s">
        <v>992</v>
      </c>
      <c r="D1268" s="26"/>
      <c r="E1268" s="26"/>
      <c r="F1268" s="26"/>
      <c r="G1268" s="26"/>
      <c r="H1268" s="23"/>
    </row>
    <row r="1269" spans="1:8" x14ac:dyDescent="0.2">
      <c r="A1269" s="24"/>
      <c r="B1269" s="28"/>
      <c r="C1269" s="11" t="s">
        <v>14</v>
      </c>
      <c r="D1269" s="26">
        <v>1790</v>
      </c>
      <c r="E1269" s="26">
        <v>1785.8</v>
      </c>
      <c r="F1269" s="26" t="s">
        <v>994</v>
      </c>
      <c r="G1269" s="26">
        <v>1785.8</v>
      </c>
    </row>
    <row r="1270" spans="1:8" ht="36" x14ac:dyDescent="0.2">
      <c r="A1270" s="24"/>
      <c r="B1270" s="28"/>
      <c r="C1270" s="12" t="s">
        <v>993</v>
      </c>
      <c r="D1270" s="26"/>
      <c r="E1270" s="26"/>
      <c r="F1270" s="26"/>
      <c r="G1270" s="26"/>
      <c r="H1270" s="23"/>
    </row>
    <row r="1271" spans="1:8" x14ac:dyDescent="0.2">
      <c r="A1271" s="24"/>
      <c r="B1271" s="28"/>
      <c r="C1271" s="11" t="s">
        <v>16</v>
      </c>
      <c r="D1271" s="26">
        <v>1412.9</v>
      </c>
      <c r="E1271" s="26">
        <v>1412.84</v>
      </c>
      <c r="F1271" s="26" t="s">
        <v>73</v>
      </c>
      <c r="G1271" s="26">
        <v>1412.84</v>
      </c>
    </row>
    <row r="1272" spans="1:8" ht="24" x14ac:dyDescent="0.2">
      <c r="A1272" s="24"/>
      <c r="B1272" s="28"/>
      <c r="C1272" s="12" t="s">
        <v>995</v>
      </c>
      <c r="D1272" s="26"/>
      <c r="E1272" s="26"/>
      <c r="F1272" s="26"/>
      <c r="G1272" s="26"/>
      <c r="H1272" s="23"/>
    </row>
    <row r="1273" spans="1:8" x14ac:dyDescent="0.2">
      <c r="A1273" s="24"/>
      <c r="B1273" s="28"/>
      <c r="C1273" s="11" t="s">
        <v>18</v>
      </c>
      <c r="D1273" s="26">
        <v>99</v>
      </c>
      <c r="E1273" s="26">
        <v>99</v>
      </c>
      <c r="F1273" s="26" t="s">
        <v>73</v>
      </c>
      <c r="G1273" s="26">
        <v>99</v>
      </c>
    </row>
    <row r="1274" spans="1:8" ht="24" x14ac:dyDescent="0.2">
      <c r="A1274" s="24"/>
      <c r="B1274" s="28"/>
      <c r="C1274" s="12" t="s">
        <v>997</v>
      </c>
      <c r="D1274" s="26"/>
      <c r="E1274" s="26"/>
      <c r="F1274" s="26"/>
      <c r="G1274" s="26"/>
      <c r="H1274" s="23"/>
    </row>
    <row r="1275" spans="1:8" x14ac:dyDescent="0.2">
      <c r="A1275" s="24"/>
      <c r="B1275" s="28"/>
      <c r="C1275" s="11" t="s">
        <v>20</v>
      </c>
      <c r="D1275" s="26">
        <v>98.4</v>
      </c>
      <c r="E1275" s="26">
        <v>98.4</v>
      </c>
      <c r="F1275" s="26" t="s">
        <v>73</v>
      </c>
      <c r="G1275" s="26">
        <v>98.4</v>
      </c>
    </row>
    <row r="1276" spans="1:8" ht="24" x14ac:dyDescent="0.2">
      <c r="A1276" s="24"/>
      <c r="B1276" s="28"/>
      <c r="C1276" s="12" t="s">
        <v>998</v>
      </c>
      <c r="D1276" s="26"/>
      <c r="E1276" s="26"/>
      <c r="F1276" s="26"/>
      <c r="G1276" s="26"/>
      <c r="H1276" s="23"/>
    </row>
    <row r="1277" spans="1:8" x14ac:dyDescent="0.2">
      <c r="A1277" s="24"/>
      <c r="B1277" s="28"/>
      <c r="C1277" s="11" t="s">
        <v>23</v>
      </c>
      <c r="D1277" s="26">
        <v>0</v>
      </c>
      <c r="E1277" s="26">
        <v>0</v>
      </c>
      <c r="F1277" s="26" t="s">
        <v>2</v>
      </c>
      <c r="G1277" s="26">
        <v>0</v>
      </c>
    </row>
    <row r="1278" spans="1:8" ht="60" x14ac:dyDescent="0.2">
      <c r="A1278" s="24"/>
      <c r="B1278" s="28"/>
      <c r="C1278" s="12" t="s">
        <v>999</v>
      </c>
      <c r="D1278" s="26"/>
      <c r="E1278" s="26"/>
      <c r="F1278" s="26"/>
      <c r="G1278" s="26"/>
      <c r="H1278" s="23"/>
    </row>
    <row r="1279" spans="1:8" x14ac:dyDescent="0.2">
      <c r="A1279" s="24"/>
      <c r="B1279" s="28"/>
      <c r="C1279" s="11" t="s">
        <v>25</v>
      </c>
      <c r="D1279" s="26">
        <v>500.5</v>
      </c>
      <c r="E1279" s="26">
        <v>500.5</v>
      </c>
      <c r="F1279" s="26" t="s">
        <v>73</v>
      </c>
      <c r="G1279" s="26">
        <v>500.5</v>
      </c>
    </row>
    <row r="1280" spans="1:8" ht="168" x14ac:dyDescent="0.2">
      <c r="A1280" s="24"/>
      <c r="B1280" s="28"/>
      <c r="C1280" s="12" t="s">
        <v>1000</v>
      </c>
      <c r="D1280" s="26"/>
      <c r="E1280" s="26"/>
      <c r="F1280" s="26"/>
      <c r="G1280" s="26"/>
      <c r="H1280" s="23"/>
    </row>
    <row r="1281" spans="1:8" x14ac:dyDescent="0.2">
      <c r="A1281" s="24"/>
      <c r="B1281" s="28"/>
      <c r="C1281" s="11" t="s">
        <v>280</v>
      </c>
      <c r="D1281" s="26">
        <v>0</v>
      </c>
      <c r="E1281" s="26">
        <v>0</v>
      </c>
      <c r="F1281" s="26" t="s">
        <v>2</v>
      </c>
      <c r="G1281" s="26">
        <v>0</v>
      </c>
    </row>
    <row r="1282" spans="1:8" ht="48" x14ac:dyDescent="0.2">
      <c r="A1282" s="24"/>
      <c r="B1282" s="28"/>
      <c r="C1282" s="12" t="s">
        <v>1001</v>
      </c>
      <c r="D1282" s="26"/>
      <c r="E1282" s="26"/>
      <c r="F1282" s="26"/>
      <c r="G1282" s="26"/>
      <c r="H1282" s="23"/>
    </row>
    <row r="1283" spans="1:8" x14ac:dyDescent="0.2">
      <c r="A1283" s="24"/>
      <c r="B1283" s="28"/>
      <c r="C1283" s="11" t="s">
        <v>368</v>
      </c>
      <c r="D1283" s="26">
        <v>42.5</v>
      </c>
      <c r="E1283" s="26">
        <v>42.5</v>
      </c>
      <c r="F1283" s="26" t="s">
        <v>1003</v>
      </c>
      <c r="G1283" s="26">
        <v>42.5</v>
      </c>
    </row>
    <row r="1284" spans="1:8" ht="144" x14ac:dyDescent="0.2">
      <c r="A1284" s="24"/>
      <c r="B1284" s="28"/>
      <c r="C1284" s="12" t="s">
        <v>1002</v>
      </c>
      <c r="D1284" s="26"/>
      <c r="E1284" s="26"/>
      <c r="F1284" s="26"/>
      <c r="G1284" s="26"/>
      <c r="H1284" s="23"/>
    </row>
    <row r="1285" spans="1:8" x14ac:dyDescent="0.2">
      <c r="A1285" s="24"/>
      <c r="B1285" s="28"/>
      <c r="C1285" s="11" t="s">
        <v>370</v>
      </c>
      <c r="D1285" s="26">
        <v>8.6999999999999993</v>
      </c>
      <c r="E1285" s="26">
        <v>8.6999999999999993</v>
      </c>
      <c r="F1285" s="26" t="s">
        <v>73</v>
      </c>
      <c r="G1285" s="26">
        <v>8.6999999999999993</v>
      </c>
    </row>
    <row r="1286" spans="1:8" ht="96" x14ac:dyDescent="0.2">
      <c r="A1286" s="24"/>
      <c r="B1286" s="28"/>
      <c r="C1286" s="12" t="s">
        <v>1004</v>
      </c>
      <c r="D1286" s="26"/>
      <c r="E1286" s="26"/>
      <c r="F1286" s="26"/>
      <c r="G1286" s="26"/>
      <c r="H1286" s="23"/>
    </row>
    <row r="1287" spans="1:8" x14ac:dyDescent="0.2">
      <c r="A1287" s="24"/>
      <c r="B1287" s="28"/>
      <c r="C1287" s="11" t="s">
        <v>373</v>
      </c>
      <c r="D1287" s="26">
        <v>0</v>
      </c>
      <c r="E1287" s="26">
        <v>0</v>
      </c>
      <c r="F1287" s="26" t="s">
        <v>2</v>
      </c>
      <c r="G1287" s="26">
        <v>0</v>
      </c>
    </row>
    <row r="1288" spans="1:8" ht="180" x14ac:dyDescent="0.2">
      <c r="A1288" s="24"/>
      <c r="B1288" s="28"/>
      <c r="C1288" s="12" t="s">
        <v>1005</v>
      </c>
      <c r="D1288" s="26"/>
      <c r="E1288" s="26"/>
      <c r="F1288" s="26"/>
      <c r="G1288" s="26"/>
      <c r="H1288" s="23"/>
    </row>
    <row r="1289" spans="1:8" x14ac:dyDescent="0.2">
      <c r="A1289" s="24"/>
      <c r="B1289" s="28"/>
      <c r="C1289" s="11" t="s">
        <v>375</v>
      </c>
      <c r="D1289" s="26">
        <v>99.5</v>
      </c>
      <c r="E1289" s="26">
        <v>99.5</v>
      </c>
      <c r="F1289" s="26" t="s">
        <v>73</v>
      </c>
      <c r="G1289" s="26">
        <v>99.5</v>
      </c>
    </row>
    <row r="1290" spans="1:8" ht="108" x14ac:dyDescent="0.2">
      <c r="A1290" s="24"/>
      <c r="B1290" s="28"/>
      <c r="C1290" s="12" t="s">
        <v>1006</v>
      </c>
      <c r="D1290" s="26"/>
      <c r="E1290" s="26"/>
      <c r="F1290" s="26"/>
      <c r="G1290" s="26"/>
      <c r="H1290" s="23"/>
    </row>
    <row r="1291" spans="1:8" x14ac:dyDescent="0.2">
      <c r="A1291" s="24"/>
      <c r="B1291" s="28"/>
      <c r="C1291" s="11" t="s">
        <v>283</v>
      </c>
      <c r="D1291" s="26">
        <f>D1293+D1295</f>
        <v>222</v>
      </c>
      <c r="E1291" s="26">
        <f>E1293+E1295</f>
        <v>222</v>
      </c>
      <c r="F1291" s="26" t="s">
        <v>73</v>
      </c>
      <c r="G1291" s="26">
        <f>G1293+G1295</f>
        <v>222</v>
      </c>
    </row>
    <row r="1292" spans="1:8" ht="60" x14ac:dyDescent="0.2">
      <c r="A1292" s="24"/>
      <c r="B1292" s="28"/>
      <c r="C1292" s="12" t="s">
        <v>1007</v>
      </c>
      <c r="D1292" s="26"/>
      <c r="E1292" s="26"/>
      <c r="F1292" s="26"/>
      <c r="G1292" s="26"/>
      <c r="H1292" s="23"/>
    </row>
    <row r="1293" spans="1:8" x14ac:dyDescent="0.2">
      <c r="A1293" s="24"/>
      <c r="B1293" s="28"/>
      <c r="C1293" s="13" t="s">
        <v>1008</v>
      </c>
      <c r="D1293" s="26">
        <v>222</v>
      </c>
      <c r="E1293" s="26">
        <v>222</v>
      </c>
      <c r="F1293" s="26" t="s">
        <v>73</v>
      </c>
      <c r="G1293" s="26">
        <v>222</v>
      </c>
    </row>
    <row r="1294" spans="1:8" ht="24" x14ac:dyDescent="0.2">
      <c r="A1294" s="24"/>
      <c r="B1294" s="28"/>
      <c r="C1294" s="12" t="s">
        <v>1009</v>
      </c>
      <c r="D1294" s="26"/>
      <c r="E1294" s="26"/>
      <c r="F1294" s="26"/>
      <c r="G1294" s="26"/>
      <c r="H1294" s="23"/>
    </row>
    <row r="1295" spans="1:8" x14ac:dyDescent="0.2">
      <c r="A1295" s="24"/>
      <c r="B1295" s="28"/>
      <c r="C1295" s="13" t="s">
        <v>1010</v>
      </c>
      <c r="D1295" s="26">
        <v>0</v>
      </c>
      <c r="E1295" s="26">
        <v>0</v>
      </c>
      <c r="F1295" s="26" t="s">
        <v>2</v>
      </c>
      <c r="G1295" s="26">
        <v>0</v>
      </c>
    </row>
    <row r="1296" spans="1:8" ht="48" x14ac:dyDescent="0.2">
      <c r="A1296" s="24"/>
      <c r="B1296" s="28"/>
      <c r="C1296" s="12" t="s">
        <v>1011</v>
      </c>
      <c r="D1296" s="26"/>
      <c r="E1296" s="26"/>
      <c r="F1296" s="26"/>
      <c r="G1296" s="26"/>
      <c r="H1296" s="23"/>
    </row>
    <row r="1297" spans="1:8" x14ac:dyDescent="0.2">
      <c r="A1297" s="24"/>
      <c r="B1297" s="28"/>
      <c r="C1297" s="11" t="s">
        <v>286</v>
      </c>
      <c r="D1297" s="26">
        <v>86.2</v>
      </c>
      <c r="E1297" s="26">
        <v>86.179999999999993</v>
      </c>
      <c r="F1297" s="26" t="s">
        <v>996</v>
      </c>
      <c r="G1297" s="26">
        <v>86.179999999999993</v>
      </c>
    </row>
    <row r="1298" spans="1:8" ht="72" x14ac:dyDescent="0.2">
      <c r="A1298" s="24"/>
      <c r="B1298" s="28"/>
      <c r="C1298" s="12" t="s">
        <v>1012</v>
      </c>
      <c r="D1298" s="26"/>
      <c r="E1298" s="26"/>
      <c r="F1298" s="26"/>
      <c r="G1298" s="26"/>
      <c r="H1298" s="23"/>
    </row>
    <row r="1299" spans="1:8" x14ac:dyDescent="0.2">
      <c r="A1299" s="24"/>
      <c r="B1299" s="28"/>
      <c r="C1299" s="11" t="s">
        <v>289</v>
      </c>
      <c r="D1299" s="26">
        <v>0</v>
      </c>
      <c r="E1299" s="26">
        <v>0</v>
      </c>
      <c r="F1299" s="26" t="s">
        <v>2</v>
      </c>
      <c r="G1299" s="26">
        <v>0</v>
      </c>
    </row>
    <row r="1300" spans="1:8" ht="48" x14ac:dyDescent="0.2">
      <c r="A1300" s="24"/>
      <c r="B1300" s="28"/>
      <c r="C1300" s="12" t="s">
        <v>1013</v>
      </c>
      <c r="D1300" s="26"/>
      <c r="E1300" s="26"/>
      <c r="F1300" s="26"/>
      <c r="G1300" s="26"/>
      <c r="H1300" s="23"/>
    </row>
    <row r="1301" spans="1:8" x14ac:dyDescent="0.2">
      <c r="A1301" s="24"/>
      <c r="B1301" s="28"/>
      <c r="C1301" s="11" t="s">
        <v>395</v>
      </c>
      <c r="D1301" s="26">
        <v>0</v>
      </c>
      <c r="E1301" s="26">
        <v>0</v>
      </c>
      <c r="F1301" s="26" t="s">
        <v>2</v>
      </c>
      <c r="G1301" s="26">
        <v>0</v>
      </c>
    </row>
    <row r="1302" spans="1:8" ht="48" x14ac:dyDescent="0.2">
      <c r="A1302" s="24"/>
      <c r="B1302" s="28"/>
      <c r="C1302" s="12" t="s">
        <v>1014</v>
      </c>
      <c r="D1302" s="26"/>
      <c r="E1302" s="26"/>
      <c r="F1302" s="26"/>
      <c r="G1302" s="26"/>
      <c r="H1302" s="23"/>
    </row>
    <row r="1303" spans="1:8" x14ac:dyDescent="0.2">
      <c r="A1303" s="24"/>
      <c r="B1303" s="28"/>
      <c r="C1303" s="11" t="s">
        <v>452</v>
      </c>
      <c r="D1303" s="26">
        <v>0</v>
      </c>
      <c r="E1303" s="26">
        <v>0</v>
      </c>
      <c r="F1303" s="26" t="s">
        <v>2</v>
      </c>
      <c r="G1303" s="26">
        <v>0</v>
      </c>
    </row>
    <row r="1304" spans="1:8" ht="72" x14ac:dyDescent="0.2">
      <c r="A1304" s="24"/>
      <c r="B1304" s="28"/>
      <c r="C1304" s="12" t="s">
        <v>1015</v>
      </c>
      <c r="D1304" s="26"/>
      <c r="E1304" s="26"/>
      <c r="F1304" s="26"/>
      <c r="G1304" s="26"/>
      <c r="H1304" s="23"/>
    </row>
    <row r="1305" spans="1:8" x14ac:dyDescent="0.2">
      <c r="A1305" s="24"/>
      <c r="B1305" s="28"/>
      <c r="C1305" s="11" t="s">
        <v>454</v>
      </c>
      <c r="D1305" s="26">
        <v>139</v>
      </c>
      <c r="E1305" s="26">
        <v>139</v>
      </c>
      <c r="F1305" s="26" t="s">
        <v>73</v>
      </c>
      <c r="G1305" s="26">
        <v>139</v>
      </c>
    </row>
    <row r="1306" spans="1:8" ht="36" x14ac:dyDescent="0.2">
      <c r="A1306" s="24"/>
      <c r="B1306" s="28"/>
      <c r="C1306" s="12" t="s">
        <v>1016</v>
      </c>
      <c r="D1306" s="26"/>
      <c r="E1306" s="26"/>
      <c r="F1306" s="26"/>
      <c r="G1306" s="26"/>
      <c r="H1306" s="23"/>
    </row>
    <row r="1307" spans="1:8" x14ac:dyDescent="0.2">
      <c r="A1307" s="24"/>
      <c r="B1307" s="28"/>
      <c r="C1307" s="11" t="s">
        <v>397</v>
      </c>
      <c r="D1307" s="26">
        <v>0</v>
      </c>
      <c r="E1307" s="26">
        <v>0</v>
      </c>
      <c r="F1307" s="26" t="s">
        <v>2</v>
      </c>
      <c r="G1307" s="26">
        <v>0</v>
      </c>
    </row>
    <row r="1308" spans="1:8" ht="36" x14ac:dyDescent="0.2">
      <c r="A1308" s="24"/>
      <c r="B1308" s="28"/>
      <c r="C1308" s="12" t="s">
        <v>1017</v>
      </c>
      <c r="D1308" s="26"/>
      <c r="E1308" s="26"/>
      <c r="F1308" s="26"/>
      <c r="G1308" s="26"/>
      <c r="H1308" s="23"/>
    </row>
    <row r="1309" spans="1:8" x14ac:dyDescent="0.2">
      <c r="A1309" s="24"/>
      <c r="B1309" s="28"/>
      <c r="C1309" s="11" t="s">
        <v>892</v>
      </c>
      <c r="D1309" s="26">
        <v>171</v>
      </c>
      <c r="E1309" s="26">
        <v>171</v>
      </c>
      <c r="F1309" s="26" t="s">
        <v>73</v>
      </c>
      <c r="G1309" s="26">
        <v>171</v>
      </c>
    </row>
    <row r="1310" spans="1:8" ht="72" x14ac:dyDescent="0.2">
      <c r="A1310" s="24"/>
      <c r="B1310" s="28"/>
      <c r="C1310" s="12" t="s">
        <v>1018</v>
      </c>
      <c r="D1310" s="26"/>
      <c r="E1310" s="26"/>
      <c r="F1310" s="26"/>
      <c r="G1310" s="26"/>
      <c r="H1310" s="23"/>
    </row>
    <row r="1311" spans="1:8" x14ac:dyDescent="0.2">
      <c r="A1311" s="24"/>
      <c r="B1311" s="28"/>
      <c r="C1311" s="11" t="s">
        <v>894</v>
      </c>
      <c r="D1311" s="26">
        <v>0</v>
      </c>
      <c r="E1311" s="26">
        <v>0</v>
      </c>
      <c r="F1311" s="26" t="s">
        <v>2</v>
      </c>
      <c r="G1311" s="26">
        <v>0</v>
      </c>
    </row>
    <row r="1312" spans="1:8" ht="60" x14ac:dyDescent="0.2">
      <c r="A1312" s="24"/>
      <c r="B1312" s="28"/>
      <c r="C1312" s="12" t="s">
        <v>1019</v>
      </c>
      <c r="D1312" s="26"/>
      <c r="E1312" s="26"/>
      <c r="F1312" s="26"/>
      <c r="G1312" s="26"/>
      <c r="H1312" s="23"/>
    </row>
    <row r="1313" spans="1:8" x14ac:dyDescent="0.2">
      <c r="A1313" s="24"/>
      <c r="B1313" s="28"/>
      <c r="C1313" s="11" t="s">
        <v>896</v>
      </c>
      <c r="D1313" s="26">
        <v>0</v>
      </c>
      <c r="E1313" s="26">
        <v>0</v>
      </c>
      <c r="F1313" s="26" t="s">
        <v>2</v>
      </c>
      <c r="G1313" s="26">
        <v>0</v>
      </c>
    </row>
    <row r="1314" spans="1:8" ht="36" x14ac:dyDescent="0.2">
      <c r="A1314" s="24"/>
      <c r="B1314" s="28"/>
      <c r="C1314" s="12" t="s">
        <v>1020</v>
      </c>
      <c r="D1314" s="26"/>
      <c r="E1314" s="26"/>
      <c r="F1314" s="26"/>
      <c r="G1314" s="26"/>
      <c r="H1314" s="23"/>
    </row>
    <row r="1315" spans="1:8" x14ac:dyDescent="0.2">
      <c r="A1315" s="24"/>
      <c r="B1315" s="28"/>
      <c r="C1315" s="11" t="s">
        <v>898</v>
      </c>
      <c r="D1315" s="26">
        <v>0</v>
      </c>
      <c r="E1315" s="26">
        <v>0</v>
      </c>
      <c r="F1315" s="26" t="s">
        <v>2</v>
      </c>
      <c r="G1315" s="26">
        <v>0</v>
      </c>
    </row>
    <row r="1316" spans="1:8" ht="48" x14ac:dyDescent="0.2">
      <c r="A1316" s="24"/>
      <c r="B1316" s="28"/>
      <c r="C1316" s="12" t="s">
        <v>1021</v>
      </c>
      <c r="D1316" s="26"/>
      <c r="E1316" s="26"/>
      <c r="F1316" s="26"/>
      <c r="G1316" s="26"/>
      <c r="H1316" s="23"/>
    </row>
    <row r="1317" spans="1:8" x14ac:dyDescent="0.2">
      <c r="A1317" s="24"/>
      <c r="B1317" s="28"/>
      <c r="C1317" s="11" t="s">
        <v>1022</v>
      </c>
      <c r="D1317" s="26">
        <v>0</v>
      </c>
      <c r="E1317" s="26">
        <v>0</v>
      </c>
      <c r="F1317" s="26" t="s">
        <v>2</v>
      </c>
      <c r="G1317" s="26">
        <v>0</v>
      </c>
    </row>
    <row r="1318" spans="1:8" ht="60" x14ac:dyDescent="0.2">
      <c r="A1318" s="24"/>
      <c r="B1318" s="28"/>
      <c r="C1318" s="12" t="s">
        <v>1023</v>
      </c>
      <c r="D1318" s="26"/>
      <c r="E1318" s="26"/>
      <c r="F1318" s="26"/>
      <c r="G1318" s="26"/>
      <c r="H1318" s="23"/>
    </row>
    <row r="1319" spans="1:8" x14ac:dyDescent="0.2">
      <c r="A1319" s="24"/>
      <c r="B1319" s="28"/>
      <c r="C1319" s="11" t="s">
        <v>1024</v>
      </c>
      <c r="D1319" s="26">
        <v>0</v>
      </c>
      <c r="E1319" s="26">
        <v>0</v>
      </c>
      <c r="F1319" s="26" t="s">
        <v>2</v>
      </c>
      <c r="G1319" s="26">
        <v>0</v>
      </c>
    </row>
    <row r="1320" spans="1:8" ht="24" x14ac:dyDescent="0.2">
      <c r="A1320" s="24"/>
      <c r="B1320" s="28"/>
      <c r="C1320" s="12" t="s">
        <v>1025</v>
      </c>
      <c r="D1320" s="26"/>
      <c r="E1320" s="26"/>
      <c r="F1320" s="26"/>
      <c r="G1320" s="26"/>
      <c r="H1320" s="23"/>
    </row>
    <row r="1321" spans="1:8" x14ac:dyDescent="0.2">
      <c r="A1321" s="24"/>
      <c r="B1321" s="28"/>
      <c r="C1321" s="11" t="s">
        <v>1026</v>
      </c>
      <c r="D1321" s="26">
        <v>0</v>
      </c>
      <c r="E1321" s="26">
        <v>0</v>
      </c>
      <c r="F1321" s="26" t="s">
        <v>2</v>
      </c>
      <c r="G1321" s="26">
        <v>0</v>
      </c>
    </row>
    <row r="1322" spans="1:8" ht="24" x14ac:dyDescent="0.2">
      <c r="A1322" s="24"/>
      <c r="B1322" s="28"/>
      <c r="C1322" s="12" t="s">
        <v>1027</v>
      </c>
      <c r="D1322" s="26"/>
      <c r="E1322" s="26"/>
      <c r="F1322" s="26"/>
      <c r="G1322" s="26"/>
      <c r="H1322" s="23"/>
    </row>
    <row r="1323" spans="1:8" x14ac:dyDescent="0.2">
      <c r="A1323" s="24"/>
      <c r="B1323" s="28"/>
      <c r="C1323" s="11" t="s">
        <v>1028</v>
      </c>
      <c r="D1323" s="26">
        <v>0</v>
      </c>
      <c r="E1323" s="26">
        <v>0</v>
      </c>
      <c r="F1323" s="26" t="s">
        <v>2</v>
      </c>
      <c r="G1323" s="26">
        <v>0</v>
      </c>
    </row>
    <row r="1324" spans="1:8" ht="24" x14ac:dyDescent="0.2">
      <c r="A1324" s="24"/>
      <c r="B1324" s="28"/>
      <c r="C1324" s="12" t="s">
        <v>1029</v>
      </c>
      <c r="D1324" s="26"/>
      <c r="E1324" s="26"/>
      <c r="F1324" s="26"/>
      <c r="G1324" s="26"/>
      <c r="H1324" s="23"/>
    </row>
    <row r="1325" spans="1:8" x14ac:dyDescent="0.2">
      <c r="A1325" s="24"/>
      <c r="B1325" s="28"/>
      <c r="C1325" s="11" t="s">
        <v>467</v>
      </c>
      <c r="D1325" s="26">
        <v>0</v>
      </c>
      <c r="E1325" s="26">
        <v>0</v>
      </c>
      <c r="F1325" s="26" t="s">
        <v>2</v>
      </c>
      <c r="G1325" s="26">
        <v>0</v>
      </c>
    </row>
    <row r="1326" spans="1:8" ht="36" x14ac:dyDescent="0.2">
      <c r="A1326" s="24"/>
      <c r="B1326" s="28"/>
      <c r="C1326" s="12" t="s">
        <v>1030</v>
      </c>
      <c r="D1326" s="26"/>
      <c r="E1326" s="26"/>
      <c r="F1326" s="26"/>
      <c r="G1326" s="26"/>
      <c r="H1326" s="23"/>
    </row>
    <row r="1327" spans="1:8" x14ac:dyDescent="0.2">
      <c r="A1327" s="24"/>
      <c r="B1327" s="28"/>
      <c r="C1327" s="11" t="s">
        <v>470</v>
      </c>
      <c r="D1327" s="26">
        <v>0</v>
      </c>
      <c r="E1327" s="26">
        <v>0</v>
      </c>
      <c r="F1327" s="31" t="s">
        <v>2</v>
      </c>
      <c r="G1327" s="31">
        <v>0</v>
      </c>
    </row>
    <row r="1328" spans="1:8" ht="36" x14ac:dyDescent="0.2">
      <c r="A1328" s="24"/>
      <c r="B1328" s="28"/>
      <c r="C1328" s="12" t="s">
        <v>1031</v>
      </c>
      <c r="D1328" s="26"/>
      <c r="E1328" s="26"/>
      <c r="F1328" s="32"/>
      <c r="G1328" s="32"/>
      <c r="H1328" s="23"/>
    </row>
    <row r="1329" spans="1:8" x14ac:dyDescent="0.2">
      <c r="A1329" s="24"/>
      <c r="B1329" s="28"/>
      <c r="C1329" s="11" t="s">
        <v>1032</v>
      </c>
      <c r="D1329" s="26">
        <v>0</v>
      </c>
      <c r="E1329" s="26">
        <v>0</v>
      </c>
      <c r="F1329" s="26" t="s">
        <v>2</v>
      </c>
      <c r="G1329" s="26">
        <v>0</v>
      </c>
      <c r="H1329" s="23"/>
    </row>
    <row r="1330" spans="1:8" ht="60" x14ac:dyDescent="0.2">
      <c r="A1330" s="24"/>
      <c r="B1330" s="28"/>
      <c r="C1330" s="12" t="s">
        <v>1033</v>
      </c>
      <c r="D1330" s="26"/>
      <c r="E1330" s="26"/>
      <c r="F1330" s="26"/>
      <c r="G1330" s="26"/>
      <c r="H1330" s="23"/>
    </row>
    <row r="1331" spans="1:8" x14ac:dyDescent="0.2">
      <c r="A1331" s="24"/>
      <c r="B1331" s="28"/>
      <c r="C1331" s="11" t="s">
        <v>1034</v>
      </c>
      <c r="D1331" s="26">
        <v>0</v>
      </c>
      <c r="E1331" s="26">
        <v>0</v>
      </c>
      <c r="F1331" s="26" t="s">
        <v>2</v>
      </c>
      <c r="G1331" s="26">
        <v>0</v>
      </c>
    </row>
    <row r="1332" spans="1:8" ht="72" x14ac:dyDescent="0.2">
      <c r="A1332" s="24"/>
      <c r="B1332" s="28"/>
      <c r="C1332" s="12" t="s">
        <v>1035</v>
      </c>
      <c r="D1332" s="26"/>
      <c r="E1332" s="26"/>
      <c r="F1332" s="26"/>
      <c r="G1332" s="26"/>
      <c r="H1332" s="23"/>
    </row>
    <row r="1333" spans="1:8" x14ac:dyDescent="0.2">
      <c r="A1333" s="24"/>
      <c r="B1333" s="28"/>
      <c r="C1333" s="11" t="s">
        <v>1036</v>
      </c>
      <c r="D1333" s="26">
        <v>0</v>
      </c>
      <c r="E1333" s="26">
        <v>0</v>
      </c>
      <c r="F1333" s="26" t="s">
        <v>2</v>
      </c>
      <c r="G1333" s="26">
        <v>0</v>
      </c>
    </row>
    <row r="1334" spans="1:8" ht="60" x14ac:dyDescent="0.2">
      <c r="A1334" s="24"/>
      <c r="B1334" s="28"/>
      <c r="C1334" s="12" t="s">
        <v>1037</v>
      </c>
      <c r="D1334" s="26"/>
      <c r="E1334" s="26"/>
      <c r="F1334" s="26"/>
      <c r="G1334" s="26"/>
      <c r="H1334" s="23"/>
    </row>
    <row r="1335" spans="1:8" x14ac:dyDescent="0.2">
      <c r="A1335" s="24"/>
      <c r="B1335" s="28"/>
      <c r="C1335" s="11" t="s">
        <v>1038</v>
      </c>
      <c r="D1335" s="26">
        <v>0</v>
      </c>
      <c r="E1335" s="26">
        <v>0</v>
      </c>
      <c r="F1335" s="26" t="s">
        <v>2</v>
      </c>
      <c r="G1335" s="26">
        <v>0</v>
      </c>
    </row>
    <row r="1336" spans="1:8" ht="60" x14ac:dyDescent="0.2">
      <c r="A1336" s="24"/>
      <c r="B1336" s="28"/>
      <c r="C1336" s="12" t="s">
        <v>1039</v>
      </c>
      <c r="D1336" s="26"/>
      <c r="E1336" s="26"/>
      <c r="F1336" s="26"/>
      <c r="G1336" s="26"/>
      <c r="H1336" s="23"/>
    </row>
    <row r="1337" spans="1:8" x14ac:dyDescent="0.2">
      <c r="A1337" s="24"/>
      <c r="B1337" s="28"/>
      <c r="C1337" s="11" t="s">
        <v>472</v>
      </c>
      <c r="D1337" s="26">
        <v>0</v>
      </c>
      <c r="E1337" s="26">
        <v>0</v>
      </c>
      <c r="F1337" s="26" t="s">
        <v>2</v>
      </c>
      <c r="G1337" s="26">
        <v>0</v>
      </c>
    </row>
    <row r="1338" spans="1:8" ht="48" x14ac:dyDescent="0.2">
      <c r="A1338" s="24"/>
      <c r="B1338" s="28"/>
      <c r="C1338" s="12" t="s">
        <v>1040</v>
      </c>
      <c r="D1338" s="26"/>
      <c r="E1338" s="26"/>
      <c r="F1338" s="26"/>
      <c r="G1338" s="26"/>
      <c r="H1338" s="23"/>
    </row>
    <row r="1339" spans="1:8" x14ac:dyDescent="0.2">
      <c r="A1339" s="24"/>
      <c r="B1339" s="28"/>
      <c r="C1339" s="11" t="s">
        <v>474</v>
      </c>
      <c r="D1339" s="26">
        <v>0</v>
      </c>
      <c r="E1339" s="26">
        <v>0</v>
      </c>
      <c r="F1339" s="26" t="s">
        <v>2</v>
      </c>
      <c r="G1339" s="26">
        <v>0</v>
      </c>
    </row>
    <row r="1340" spans="1:8" ht="48" x14ac:dyDescent="0.2">
      <c r="A1340" s="24"/>
      <c r="B1340" s="28"/>
      <c r="C1340" s="12" t="s">
        <v>1041</v>
      </c>
      <c r="D1340" s="26"/>
      <c r="E1340" s="26"/>
      <c r="F1340" s="26"/>
      <c r="G1340" s="26"/>
      <c r="H1340" s="23"/>
    </row>
    <row r="1341" spans="1:8" x14ac:dyDescent="0.2">
      <c r="A1341" s="24"/>
      <c r="B1341" s="28"/>
      <c r="C1341" s="11" t="s">
        <v>476</v>
      </c>
      <c r="D1341" s="26">
        <v>0</v>
      </c>
      <c r="E1341" s="26">
        <v>0</v>
      </c>
      <c r="F1341" s="26" t="s">
        <v>2</v>
      </c>
      <c r="G1341" s="26">
        <v>0</v>
      </c>
    </row>
    <row r="1342" spans="1:8" ht="60" x14ac:dyDescent="0.2">
      <c r="A1342" s="24"/>
      <c r="B1342" s="28"/>
      <c r="C1342" s="12" t="s">
        <v>1042</v>
      </c>
      <c r="D1342" s="26"/>
      <c r="E1342" s="26"/>
      <c r="F1342" s="26"/>
      <c r="G1342" s="26"/>
      <c r="H1342" s="23"/>
    </row>
    <row r="1343" spans="1:8" x14ac:dyDescent="0.2">
      <c r="A1343" s="24"/>
      <c r="B1343" s="28"/>
      <c r="C1343" s="11" t="s">
        <v>478</v>
      </c>
      <c r="D1343" s="26">
        <v>0</v>
      </c>
      <c r="E1343" s="26">
        <v>0</v>
      </c>
      <c r="F1343" s="26" t="s">
        <v>2</v>
      </c>
      <c r="G1343" s="26">
        <v>0</v>
      </c>
    </row>
    <row r="1344" spans="1:8" ht="60" x14ac:dyDescent="0.2">
      <c r="A1344" s="24"/>
      <c r="B1344" s="28"/>
      <c r="C1344" s="12" t="s">
        <v>1043</v>
      </c>
      <c r="D1344" s="26"/>
      <c r="E1344" s="26"/>
      <c r="F1344" s="26"/>
      <c r="G1344" s="26"/>
      <c r="H1344" s="23"/>
    </row>
    <row r="1345" spans="1:8" x14ac:dyDescent="0.2">
      <c r="A1345" s="24"/>
      <c r="B1345" s="28"/>
      <c r="C1345" s="11" t="s">
        <v>480</v>
      </c>
      <c r="D1345" s="26">
        <v>0</v>
      </c>
      <c r="E1345" s="26">
        <v>0</v>
      </c>
      <c r="F1345" s="26" t="s">
        <v>2</v>
      </c>
      <c r="G1345" s="31">
        <v>0</v>
      </c>
    </row>
    <row r="1346" spans="1:8" ht="84" x14ac:dyDescent="0.2">
      <c r="A1346" s="24"/>
      <c r="B1346" s="28"/>
      <c r="C1346" s="12" t="s">
        <v>1044</v>
      </c>
      <c r="D1346" s="26"/>
      <c r="E1346" s="26"/>
      <c r="F1346" s="26"/>
      <c r="G1346" s="32"/>
      <c r="H1346" s="23"/>
    </row>
    <row r="1347" spans="1:8" s="7" customFormat="1" x14ac:dyDescent="0.2">
      <c r="A1347" s="24"/>
      <c r="B1347" s="28"/>
      <c r="C1347" s="10" t="s">
        <v>50</v>
      </c>
      <c r="D1347" s="27">
        <f>D1349+D1351+D1353+D1355+D1357+D1359+D1361+D1363+D1365+D1367+D1369+D1371+D1373+D1375+D1377</f>
        <v>4877.7</v>
      </c>
      <c r="E1347" s="27">
        <f>E1349+E1351+E1353+E1355+E1357+E1359+E1361+E1363+E1365+E1367+E1369+E1371+E1373+E1375+E1377</f>
        <v>4877.7</v>
      </c>
      <c r="F1347" s="27" t="s">
        <v>73</v>
      </c>
      <c r="G1347" s="27">
        <f>G1349+G1351+G1353+G1355+G1357+G1359+G1361+G1363+G1365+G1367+G1369+G1371+G1373+G1375+G1377</f>
        <v>4877.7</v>
      </c>
    </row>
    <row r="1348" spans="1:8" s="7" customFormat="1" ht="60" x14ac:dyDescent="0.2">
      <c r="A1348" s="24"/>
      <c r="B1348" s="28"/>
      <c r="C1348" s="10" t="s">
        <v>1045</v>
      </c>
      <c r="D1348" s="27"/>
      <c r="E1348" s="27"/>
      <c r="F1348" s="27"/>
      <c r="G1348" s="27"/>
      <c r="H1348" s="23"/>
    </row>
    <row r="1349" spans="1:8" x14ac:dyDescent="0.2">
      <c r="A1349" s="24"/>
      <c r="B1349" s="28"/>
      <c r="C1349" s="11" t="s">
        <v>3</v>
      </c>
      <c r="D1349" s="26">
        <v>0</v>
      </c>
      <c r="E1349" s="26">
        <v>0</v>
      </c>
      <c r="F1349" s="26" t="s">
        <v>1047</v>
      </c>
      <c r="G1349" s="26">
        <v>0</v>
      </c>
    </row>
    <row r="1350" spans="1:8" ht="36" x14ac:dyDescent="0.2">
      <c r="A1350" s="24"/>
      <c r="B1350" s="28"/>
      <c r="C1350" s="12" t="s">
        <v>1046</v>
      </c>
      <c r="D1350" s="26"/>
      <c r="E1350" s="26"/>
      <c r="F1350" s="26"/>
      <c r="G1350" s="26"/>
      <c r="H1350" s="23"/>
    </row>
    <row r="1351" spans="1:8" x14ac:dyDescent="0.2">
      <c r="A1351" s="24"/>
      <c r="B1351" s="28"/>
      <c r="C1351" s="11" t="s">
        <v>9</v>
      </c>
      <c r="D1351" s="26">
        <v>0</v>
      </c>
      <c r="E1351" s="26">
        <v>0</v>
      </c>
      <c r="F1351" s="26" t="s">
        <v>1049</v>
      </c>
      <c r="G1351" s="26">
        <v>0</v>
      </c>
    </row>
    <row r="1352" spans="1:8" ht="36" x14ac:dyDescent="0.2">
      <c r="A1352" s="24"/>
      <c r="B1352" s="28"/>
      <c r="C1352" s="12" t="s">
        <v>1048</v>
      </c>
      <c r="D1352" s="26"/>
      <c r="E1352" s="26"/>
      <c r="F1352" s="26"/>
      <c r="G1352" s="26"/>
      <c r="H1352" s="23"/>
    </row>
    <row r="1353" spans="1:8" x14ac:dyDescent="0.2">
      <c r="A1353" s="24"/>
      <c r="B1353" s="28"/>
      <c r="C1353" s="11" t="s">
        <v>12</v>
      </c>
      <c r="D1353" s="26">
        <v>0</v>
      </c>
      <c r="E1353" s="26">
        <v>0</v>
      </c>
      <c r="F1353" s="26" t="s">
        <v>1049</v>
      </c>
      <c r="G1353" s="26">
        <v>0</v>
      </c>
    </row>
    <row r="1354" spans="1:8" ht="300" x14ac:dyDescent="0.2">
      <c r="A1354" s="24"/>
      <c r="B1354" s="28"/>
      <c r="C1354" s="12" t="s">
        <v>1050</v>
      </c>
      <c r="D1354" s="26"/>
      <c r="E1354" s="26"/>
      <c r="F1354" s="26"/>
      <c r="G1354" s="26"/>
      <c r="H1354" s="23"/>
    </row>
    <row r="1355" spans="1:8" x14ac:dyDescent="0.2">
      <c r="A1355" s="24"/>
      <c r="B1355" s="28"/>
      <c r="C1355" s="11" t="s">
        <v>14</v>
      </c>
      <c r="D1355" s="26">
        <v>0</v>
      </c>
      <c r="E1355" s="26">
        <v>0</v>
      </c>
      <c r="F1355" s="26" t="s">
        <v>1049</v>
      </c>
      <c r="G1355" s="26">
        <v>0</v>
      </c>
    </row>
    <row r="1356" spans="1:8" ht="84" x14ac:dyDescent="0.2">
      <c r="A1356" s="24"/>
      <c r="B1356" s="28"/>
      <c r="C1356" s="12" t="s">
        <v>1051</v>
      </c>
      <c r="D1356" s="26"/>
      <c r="E1356" s="26"/>
      <c r="F1356" s="26"/>
      <c r="G1356" s="26"/>
      <c r="H1356" s="23"/>
    </row>
    <row r="1357" spans="1:8" x14ac:dyDescent="0.2">
      <c r="A1357" s="24"/>
      <c r="B1357" s="28"/>
      <c r="C1357" s="11" t="s">
        <v>23</v>
      </c>
      <c r="D1357" s="26">
        <v>0</v>
      </c>
      <c r="E1357" s="26">
        <v>0</v>
      </c>
      <c r="F1357" s="26" t="s">
        <v>1053</v>
      </c>
      <c r="G1357" s="26">
        <v>0</v>
      </c>
    </row>
    <row r="1358" spans="1:8" ht="36" x14ac:dyDescent="0.2">
      <c r="A1358" s="24"/>
      <c r="B1358" s="28"/>
      <c r="C1358" s="12" t="s">
        <v>1052</v>
      </c>
      <c r="D1358" s="26"/>
      <c r="E1358" s="26"/>
      <c r="F1358" s="26"/>
      <c r="G1358" s="26"/>
      <c r="H1358" s="23"/>
    </row>
    <row r="1359" spans="1:8" x14ac:dyDescent="0.2">
      <c r="A1359" s="24"/>
      <c r="B1359" s="28"/>
      <c r="C1359" s="11" t="s">
        <v>25</v>
      </c>
      <c r="D1359" s="26">
        <v>0</v>
      </c>
      <c r="E1359" s="26">
        <v>0</v>
      </c>
      <c r="F1359" s="26" t="s">
        <v>1053</v>
      </c>
      <c r="G1359" s="26">
        <v>0</v>
      </c>
    </row>
    <row r="1360" spans="1:8" ht="36" x14ac:dyDescent="0.2">
      <c r="A1360" s="24"/>
      <c r="B1360" s="28"/>
      <c r="C1360" s="12" t="s">
        <v>1054</v>
      </c>
      <c r="D1360" s="26"/>
      <c r="E1360" s="26"/>
      <c r="F1360" s="26"/>
      <c r="G1360" s="26"/>
      <c r="H1360" s="23"/>
    </row>
    <row r="1361" spans="1:8" x14ac:dyDescent="0.2">
      <c r="A1361" s="24"/>
      <c r="B1361" s="28"/>
      <c r="C1361" s="11" t="s">
        <v>280</v>
      </c>
      <c r="D1361" s="26">
        <v>0</v>
      </c>
      <c r="E1361" s="26">
        <v>0</v>
      </c>
      <c r="F1361" s="26" t="s">
        <v>1053</v>
      </c>
      <c r="G1361" s="26">
        <v>0</v>
      </c>
    </row>
    <row r="1362" spans="1:8" x14ac:dyDescent="0.2">
      <c r="A1362" s="24"/>
      <c r="B1362" s="28"/>
      <c r="C1362" s="12" t="s">
        <v>1055</v>
      </c>
      <c r="D1362" s="26"/>
      <c r="E1362" s="26"/>
      <c r="F1362" s="26"/>
      <c r="G1362" s="26"/>
      <c r="H1362" s="23"/>
    </row>
    <row r="1363" spans="1:8" x14ac:dyDescent="0.2">
      <c r="A1363" s="24"/>
      <c r="B1363" s="28"/>
      <c r="C1363" s="11" t="s">
        <v>368</v>
      </c>
      <c r="D1363" s="26">
        <v>0</v>
      </c>
      <c r="E1363" s="26">
        <v>0</v>
      </c>
      <c r="F1363" s="26" t="s">
        <v>1053</v>
      </c>
      <c r="G1363" s="26">
        <v>0</v>
      </c>
    </row>
    <row r="1364" spans="1:8" ht="48" x14ac:dyDescent="0.2">
      <c r="A1364" s="24"/>
      <c r="B1364" s="28"/>
      <c r="C1364" s="12" t="s">
        <v>1056</v>
      </c>
      <c r="D1364" s="26"/>
      <c r="E1364" s="26"/>
      <c r="F1364" s="26"/>
      <c r="G1364" s="26"/>
      <c r="H1364" s="23"/>
    </row>
    <row r="1365" spans="1:8" x14ac:dyDescent="0.2">
      <c r="A1365" s="24"/>
      <c r="B1365" s="28"/>
      <c r="C1365" s="11" t="s">
        <v>370</v>
      </c>
      <c r="D1365" s="26">
        <v>0</v>
      </c>
      <c r="E1365" s="26">
        <v>0</v>
      </c>
      <c r="F1365" s="26" t="s">
        <v>1053</v>
      </c>
      <c r="G1365" s="26">
        <v>0</v>
      </c>
    </row>
    <row r="1366" spans="1:8" ht="48" x14ac:dyDescent="0.2">
      <c r="A1366" s="24"/>
      <c r="B1366" s="28"/>
      <c r="C1366" s="12" t="s">
        <v>1057</v>
      </c>
      <c r="D1366" s="26"/>
      <c r="E1366" s="26"/>
      <c r="F1366" s="26"/>
      <c r="G1366" s="26"/>
      <c r="H1366" s="23"/>
    </row>
    <row r="1367" spans="1:8" x14ac:dyDescent="0.2">
      <c r="A1367" s="24"/>
      <c r="B1367" s="28"/>
      <c r="C1367" s="11" t="s">
        <v>373</v>
      </c>
      <c r="D1367" s="26">
        <v>0</v>
      </c>
      <c r="E1367" s="26">
        <v>0</v>
      </c>
      <c r="F1367" s="26" t="s">
        <v>1053</v>
      </c>
      <c r="G1367" s="26">
        <v>0</v>
      </c>
    </row>
    <row r="1368" spans="1:8" ht="36" x14ac:dyDescent="0.2">
      <c r="A1368" s="24"/>
      <c r="B1368" s="28"/>
      <c r="C1368" s="12" t="s">
        <v>1058</v>
      </c>
      <c r="D1368" s="26"/>
      <c r="E1368" s="26"/>
      <c r="F1368" s="26"/>
      <c r="G1368" s="26"/>
      <c r="H1368" s="23"/>
    </row>
    <row r="1369" spans="1:8" x14ac:dyDescent="0.2">
      <c r="A1369" s="24"/>
      <c r="B1369" s="28"/>
      <c r="C1369" s="11" t="s">
        <v>375</v>
      </c>
      <c r="D1369" s="26">
        <v>0</v>
      </c>
      <c r="E1369" s="26">
        <v>0</v>
      </c>
      <c r="F1369" s="26" t="s">
        <v>1053</v>
      </c>
      <c r="G1369" s="26">
        <v>0</v>
      </c>
    </row>
    <row r="1370" spans="1:8" ht="36" x14ac:dyDescent="0.2">
      <c r="A1370" s="24"/>
      <c r="B1370" s="28"/>
      <c r="C1370" s="12" t="s">
        <v>1059</v>
      </c>
      <c r="D1370" s="26"/>
      <c r="E1370" s="26"/>
      <c r="F1370" s="26"/>
      <c r="G1370" s="26"/>
      <c r="H1370" s="23"/>
    </row>
    <row r="1371" spans="1:8" x14ac:dyDescent="0.2">
      <c r="A1371" s="24"/>
      <c r="B1371" s="28"/>
      <c r="C1371" s="11" t="s">
        <v>283</v>
      </c>
      <c r="D1371" s="26">
        <v>0</v>
      </c>
      <c r="E1371" s="26">
        <v>0</v>
      </c>
      <c r="F1371" s="26" t="s">
        <v>2</v>
      </c>
      <c r="G1371" s="26">
        <v>0</v>
      </c>
    </row>
    <row r="1372" spans="1:8" ht="24" x14ac:dyDescent="0.2">
      <c r="A1372" s="24"/>
      <c r="B1372" s="28"/>
      <c r="C1372" s="12" t="s">
        <v>1060</v>
      </c>
      <c r="D1372" s="26"/>
      <c r="E1372" s="26"/>
      <c r="F1372" s="26"/>
      <c r="G1372" s="26"/>
      <c r="H1372" s="23"/>
    </row>
    <row r="1373" spans="1:8" x14ac:dyDescent="0.2">
      <c r="A1373" s="24"/>
      <c r="B1373" s="28"/>
      <c r="C1373" s="11" t="s">
        <v>286</v>
      </c>
      <c r="D1373" s="26">
        <v>4709.7</v>
      </c>
      <c r="E1373" s="26">
        <v>4709.7</v>
      </c>
      <c r="F1373" s="26" t="s">
        <v>963</v>
      </c>
      <c r="G1373" s="26">
        <v>4709.7</v>
      </c>
    </row>
    <row r="1374" spans="1:8" ht="72" x14ac:dyDescent="0.2">
      <c r="A1374" s="24"/>
      <c r="B1374" s="28"/>
      <c r="C1374" s="12" t="s">
        <v>1061</v>
      </c>
      <c r="D1374" s="26"/>
      <c r="E1374" s="26"/>
      <c r="F1374" s="26"/>
      <c r="G1374" s="26"/>
      <c r="H1374" s="23"/>
    </row>
    <row r="1375" spans="1:8" x14ac:dyDescent="0.2">
      <c r="A1375" s="24"/>
      <c r="B1375" s="28"/>
      <c r="C1375" s="11" t="s">
        <v>289</v>
      </c>
      <c r="D1375" s="26">
        <v>0</v>
      </c>
      <c r="E1375" s="26">
        <v>0</v>
      </c>
      <c r="F1375" s="26" t="s">
        <v>2</v>
      </c>
      <c r="G1375" s="26">
        <v>0</v>
      </c>
    </row>
    <row r="1376" spans="1:8" ht="36" x14ac:dyDescent="0.2">
      <c r="A1376" s="24"/>
      <c r="B1376" s="28"/>
      <c r="C1376" s="12" t="s">
        <v>1062</v>
      </c>
      <c r="D1376" s="26"/>
      <c r="E1376" s="26"/>
      <c r="F1376" s="26"/>
      <c r="G1376" s="26"/>
      <c r="H1376" s="23"/>
    </row>
    <row r="1377" spans="1:8" x14ac:dyDescent="0.2">
      <c r="A1377" s="24"/>
      <c r="B1377" s="28"/>
      <c r="C1377" s="11" t="s">
        <v>395</v>
      </c>
      <c r="D1377" s="26">
        <v>168</v>
      </c>
      <c r="E1377" s="26">
        <v>168</v>
      </c>
      <c r="F1377" s="26" t="s">
        <v>73</v>
      </c>
      <c r="G1377" s="26">
        <v>168</v>
      </c>
    </row>
    <row r="1378" spans="1:8" ht="36" x14ac:dyDescent="0.2">
      <c r="A1378" s="24"/>
      <c r="B1378" s="28"/>
      <c r="C1378" s="12" t="s">
        <v>1063</v>
      </c>
      <c r="D1378" s="26"/>
      <c r="E1378" s="26"/>
      <c r="F1378" s="26"/>
      <c r="G1378" s="26"/>
      <c r="H1378" s="23"/>
    </row>
    <row r="1379" spans="1:8" s="7" customFormat="1" x14ac:dyDescent="0.2">
      <c r="A1379" s="24"/>
      <c r="B1379" s="28"/>
      <c r="C1379" s="10" t="s">
        <v>177</v>
      </c>
      <c r="D1379" s="27">
        <f>D1381+D1383+D1385+D1387+D1389+D1391</f>
        <v>6534.9</v>
      </c>
      <c r="E1379" s="27">
        <f>E1381+E1383+E1385+E1387+E1389+E1391</f>
        <v>6534.5399999999991</v>
      </c>
      <c r="F1379" s="27" t="s">
        <v>963</v>
      </c>
      <c r="G1379" s="27">
        <f>G1381+G1383+G1385+G1387+G1389+G1391</f>
        <v>6534.5399999999991</v>
      </c>
    </row>
    <row r="1380" spans="1:8" s="7" customFormat="1" ht="36" x14ac:dyDescent="0.2">
      <c r="A1380" s="24"/>
      <c r="B1380" s="28"/>
      <c r="C1380" s="10" t="s">
        <v>1064</v>
      </c>
      <c r="D1380" s="27"/>
      <c r="E1380" s="27"/>
      <c r="F1380" s="27"/>
      <c r="G1380" s="27"/>
      <c r="H1380" s="23"/>
    </row>
    <row r="1381" spans="1:8" s="7" customFormat="1" x14ac:dyDescent="0.2">
      <c r="A1381" s="24"/>
      <c r="B1381" s="28"/>
      <c r="C1381" s="11" t="s">
        <v>3</v>
      </c>
      <c r="D1381" s="26">
        <v>2755</v>
      </c>
      <c r="E1381" s="26">
        <v>2754.81</v>
      </c>
      <c r="F1381" s="26" t="s">
        <v>73</v>
      </c>
      <c r="G1381" s="26">
        <v>2754.81</v>
      </c>
    </row>
    <row r="1382" spans="1:8" ht="96" x14ac:dyDescent="0.2">
      <c r="A1382" s="24"/>
      <c r="B1382" s="28"/>
      <c r="C1382" s="12" t="s">
        <v>1065</v>
      </c>
      <c r="D1382" s="26"/>
      <c r="E1382" s="26"/>
      <c r="F1382" s="26"/>
      <c r="G1382" s="26"/>
      <c r="H1382" s="23"/>
    </row>
    <row r="1383" spans="1:8" x14ac:dyDescent="0.2">
      <c r="A1383" s="24"/>
      <c r="B1383" s="28"/>
      <c r="C1383" s="11" t="s">
        <v>9</v>
      </c>
      <c r="D1383" s="26">
        <v>0</v>
      </c>
      <c r="E1383" s="26">
        <v>0</v>
      </c>
      <c r="F1383" s="26" t="s">
        <v>2</v>
      </c>
      <c r="G1383" s="26">
        <v>0</v>
      </c>
    </row>
    <row r="1384" spans="1:8" ht="60" x14ac:dyDescent="0.2">
      <c r="A1384" s="24"/>
      <c r="B1384" s="28"/>
      <c r="C1384" s="12" t="s">
        <v>1066</v>
      </c>
      <c r="D1384" s="26"/>
      <c r="E1384" s="26"/>
      <c r="F1384" s="26"/>
      <c r="G1384" s="26"/>
      <c r="H1384" s="23"/>
    </row>
    <row r="1385" spans="1:8" x14ac:dyDescent="0.2">
      <c r="A1385" s="24"/>
      <c r="B1385" s="28"/>
      <c r="C1385" s="11" t="s">
        <v>23</v>
      </c>
      <c r="D1385" s="26">
        <v>1518.9</v>
      </c>
      <c r="E1385" s="26">
        <v>1518.8</v>
      </c>
      <c r="F1385" s="26" t="s">
        <v>963</v>
      </c>
      <c r="G1385" s="26">
        <v>1518.8</v>
      </c>
    </row>
    <row r="1386" spans="1:8" ht="60" x14ac:dyDescent="0.2">
      <c r="A1386" s="24"/>
      <c r="B1386" s="28"/>
      <c r="C1386" s="12" t="s">
        <v>1067</v>
      </c>
      <c r="D1386" s="26"/>
      <c r="E1386" s="26"/>
      <c r="F1386" s="26"/>
      <c r="G1386" s="26"/>
      <c r="H1386" s="23"/>
    </row>
    <row r="1387" spans="1:8" x14ac:dyDescent="0.2">
      <c r="A1387" s="24"/>
      <c r="B1387" s="28"/>
      <c r="C1387" s="11" t="s">
        <v>25</v>
      </c>
      <c r="D1387" s="26">
        <v>1670.9</v>
      </c>
      <c r="E1387" s="26">
        <v>1670.86</v>
      </c>
      <c r="F1387" s="26" t="s">
        <v>73</v>
      </c>
      <c r="G1387" s="26">
        <v>1670.86</v>
      </c>
    </row>
    <row r="1388" spans="1:8" ht="36" x14ac:dyDescent="0.2">
      <c r="A1388" s="24"/>
      <c r="B1388" s="28"/>
      <c r="C1388" s="12" t="s">
        <v>1068</v>
      </c>
      <c r="D1388" s="26"/>
      <c r="E1388" s="26"/>
      <c r="F1388" s="26"/>
      <c r="G1388" s="26"/>
      <c r="H1388" s="23"/>
    </row>
    <row r="1389" spans="1:8" x14ac:dyDescent="0.2">
      <c r="A1389" s="24"/>
      <c r="B1389" s="28"/>
      <c r="C1389" s="11" t="s">
        <v>283</v>
      </c>
      <c r="D1389" s="26">
        <v>590.1</v>
      </c>
      <c r="E1389" s="26">
        <v>590.06999999999994</v>
      </c>
      <c r="F1389" s="26" t="s">
        <v>73</v>
      </c>
      <c r="G1389" s="26">
        <v>590.06999999999994</v>
      </c>
    </row>
    <row r="1390" spans="1:8" ht="108" x14ac:dyDescent="0.2">
      <c r="A1390" s="24"/>
      <c r="B1390" s="28"/>
      <c r="C1390" s="12" t="s">
        <v>1069</v>
      </c>
      <c r="D1390" s="26"/>
      <c r="E1390" s="26"/>
      <c r="F1390" s="26"/>
      <c r="G1390" s="26"/>
      <c r="H1390" s="23"/>
    </row>
    <row r="1391" spans="1:8" x14ac:dyDescent="0.2">
      <c r="A1391" s="24"/>
      <c r="B1391" s="28"/>
      <c r="C1391" s="11" t="s">
        <v>395</v>
      </c>
      <c r="D1391" s="26">
        <v>0</v>
      </c>
      <c r="E1391" s="26">
        <v>0</v>
      </c>
      <c r="F1391" s="26" t="s">
        <v>2</v>
      </c>
      <c r="G1391" s="26">
        <v>0</v>
      </c>
    </row>
    <row r="1392" spans="1:8" ht="48" x14ac:dyDescent="0.2">
      <c r="A1392" s="24"/>
      <c r="B1392" s="28"/>
      <c r="C1392" s="12" t="s">
        <v>1070</v>
      </c>
      <c r="D1392" s="26"/>
      <c r="E1392" s="26"/>
      <c r="F1392" s="26"/>
      <c r="G1392" s="26"/>
      <c r="H1392" s="23"/>
    </row>
    <row r="1393" spans="1:8" s="7" customFormat="1" x14ac:dyDescent="0.2">
      <c r="A1393" s="24"/>
      <c r="B1393" s="28"/>
      <c r="C1393" s="10" t="s">
        <v>320</v>
      </c>
      <c r="D1393" s="27">
        <f>D1395+D1423+D1429</f>
        <v>34310.9</v>
      </c>
      <c r="E1393" s="27">
        <f>E1395+E1423+E1429</f>
        <v>33978.909999999996</v>
      </c>
      <c r="F1393" s="27" t="s">
        <v>1208</v>
      </c>
      <c r="G1393" s="27">
        <f>G1395+G1423+G1429</f>
        <v>32048.91</v>
      </c>
    </row>
    <row r="1394" spans="1:8" s="7" customFormat="1" ht="120" x14ac:dyDescent="0.2">
      <c r="A1394" s="24"/>
      <c r="B1394" s="28"/>
      <c r="C1394" s="10" t="s">
        <v>1071</v>
      </c>
      <c r="D1394" s="27"/>
      <c r="E1394" s="27"/>
      <c r="F1394" s="27"/>
      <c r="G1394" s="27"/>
      <c r="H1394" s="23"/>
    </row>
    <row r="1395" spans="1:8" s="7" customFormat="1" x14ac:dyDescent="0.2">
      <c r="A1395" s="24"/>
      <c r="B1395" s="28"/>
      <c r="C1395" s="11" t="s">
        <v>3</v>
      </c>
      <c r="D1395" s="27">
        <f>D1397+D1399+D1401+D1403+D1405+D1407+D1411</f>
        <v>0</v>
      </c>
      <c r="E1395" s="27">
        <f>E1397+E1399+E1401+E1403+E1405+E1407+E1411</f>
        <v>0</v>
      </c>
      <c r="F1395" s="26" t="s">
        <v>1073</v>
      </c>
      <c r="G1395" s="27">
        <f>G1397+G1399+G1401+G1403+G1405+G1407+G1411</f>
        <v>0</v>
      </c>
    </row>
    <row r="1396" spans="1:8" ht="72" x14ac:dyDescent="0.2">
      <c r="A1396" s="24"/>
      <c r="B1396" s="28"/>
      <c r="C1396" s="12" t="s">
        <v>1072</v>
      </c>
      <c r="D1396" s="27"/>
      <c r="E1396" s="27"/>
      <c r="F1396" s="26"/>
      <c r="G1396" s="27"/>
      <c r="H1396" s="23"/>
    </row>
    <row r="1397" spans="1:8" x14ac:dyDescent="0.2">
      <c r="A1397" s="24"/>
      <c r="B1397" s="28"/>
      <c r="C1397" s="13" t="s">
        <v>488</v>
      </c>
      <c r="D1397" s="26">
        <v>0</v>
      </c>
      <c r="E1397" s="26">
        <v>0</v>
      </c>
      <c r="F1397" s="26" t="s">
        <v>1073</v>
      </c>
      <c r="G1397" s="26">
        <v>0</v>
      </c>
    </row>
    <row r="1398" spans="1:8" ht="72" x14ac:dyDescent="0.2">
      <c r="A1398" s="24"/>
      <c r="B1398" s="28"/>
      <c r="C1398" s="12" t="s">
        <v>1074</v>
      </c>
      <c r="D1398" s="26"/>
      <c r="E1398" s="26"/>
      <c r="F1398" s="26"/>
      <c r="G1398" s="26"/>
      <c r="H1398" s="23"/>
    </row>
    <row r="1399" spans="1:8" x14ac:dyDescent="0.2">
      <c r="A1399" s="24"/>
      <c r="B1399" s="28"/>
      <c r="C1399" s="13" t="s">
        <v>490</v>
      </c>
      <c r="D1399" s="26">
        <v>0</v>
      </c>
      <c r="E1399" s="26">
        <v>0</v>
      </c>
      <c r="F1399" s="26" t="s">
        <v>1073</v>
      </c>
      <c r="G1399" s="26">
        <v>0</v>
      </c>
    </row>
    <row r="1400" spans="1:8" ht="108" x14ac:dyDescent="0.2">
      <c r="A1400" s="24"/>
      <c r="B1400" s="28"/>
      <c r="C1400" s="12" t="s">
        <v>1075</v>
      </c>
      <c r="D1400" s="26"/>
      <c r="E1400" s="26"/>
      <c r="F1400" s="26"/>
      <c r="G1400" s="26"/>
      <c r="H1400" s="23"/>
    </row>
    <row r="1401" spans="1:8" x14ac:dyDescent="0.2">
      <c r="A1401" s="24"/>
      <c r="B1401" s="28"/>
      <c r="C1401" s="13" t="s">
        <v>492</v>
      </c>
      <c r="D1401" s="26">
        <v>0</v>
      </c>
      <c r="E1401" s="26">
        <v>0</v>
      </c>
      <c r="F1401" s="26" t="s">
        <v>1073</v>
      </c>
      <c r="G1401" s="26">
        <v>0</v>
      </c>
    </row>
    <row r="1402" spans="1:8" ht="36" x14ac:dyDescent="0.2">
      <c r="A1402" s="24"/>
      <c r="B1402" s="28"/>
      <c r="C1402" s="12" t="s">
        <v>1076</v>
      </c>
      <c r="D1402" s="26"/>
      <c r="E1402" s="26"/>
      <c r="F1402" s="26"/>
      <c r="G1402" s="26"/>
      <c r="H1402" s="23"/>
    </row>
    <row r="1403" spans="1:8" x14ac:dyDescent="0.2">
      <c r="A1403" s="24"/>
      <c r="B1403" s="28"/>
      <c r="C1403" s="13" t="s">
        <v>976</v>
      </c>
      <c r="D1403" s="26">
        <v>0</v>
      </c>
      <c r="E1403" s="26">
        <v>0</v>
      </c>
      <c r="F1403" s="26" t="s">
        <v>1073</v>
      </c>
      <c r="G1403" s="26">
        <v>0</v>
      </c>
    </row>
    <row r="1404" spans="1:8" ht="72" x14ac:dyDescent="0.2">
      <c r="A1404" s="24"/>
      <c r="B1404" s="28"/>
      <c r="C1404" s="12" t="s">
        <v>1077</v>
      </c>
      <c r="D1404" s="26"/>
      <c r="E1404" s="26"/>
      <c r="F1404" s="26"/>
      <c r="G1404" s="26"/>
      <c r="H1404" s="23"/>
    </row>
    <row r="1405" spans="1:8" x14ac:dyDescent="0.2">
      <c r="A1405" s="24"/>
      <c r="B1405" s="28"/>
      <c r="C1405" s="13" t="s">
        <v>978</v>
      </c>
      <c r="D1405" s="26">
        <v>0</v>
      </c>
      <c r="E1405" s="26">
        <v>0</v>
      </c>
      <c r="F1405" s="26" t="s">
        <v>1073</v>
      </c>
      <c r="G1405" s="26">
        <v>0</v>
      </c>
    </row>
    <row r="1406" spans="1:8" ht="144" x14ac:dyDescent="0.2">
      <c r="A1406" s="24"/>
      <c r="B1406" s="28"/>
      <c r="C1406" s="12" t="s">
        <v>1078</v>
      </c>
      <c r="D1406" s="26"/>
      <c r="E1406" s="26"/>
      <c r="F1406" s="26"/>
      <c r="G1406" s="26"/>
      <c r="H1406" s="23"/>
    </row>
    <row r="1407" spans="1:8" x14ac:dyDescent="0.2">
      <c r="A1407" s="24"/>
      <c r="B1407" s="28"/>
      <c r="C1407" s="13" t="s">
        <v>980</v>
      </c>
      <c r="D1407" s="26">
        <f>D1409</f>
        <v>0</v>
      </c>
      <c r="E1407" s="26">
        <f>E1409</f>
        <v>0</v>
      </c>
      <c r="F1407" s="26" t="s">
        <v>1073</v>
      </c>
      <c r="G1407" s="26">
        <f>G1409</f>
        <v>0</v>
      </c>
    </row>
    <row r="1408" spans="1:8" ht="72" x14ac:dyDescent="0.2">
      <c r="A1408" s="24"/>
      <c r="B1408" s="28"/>
      <c r="C1408" s="12" t="s">
        <v>1079</v>
      </c>
      <c r="D1408" s="26"/>
      <c r="E1408" s="26"/>
      <c r="F1408" s="26"/>
      <c r="G1408" s="26"/>
      <c r="H1408" s="23"/>
    </row>
    <row r="1409" spans="1:8" x14ac:dyDescent="0.2">
      <c r="A1409" s="24"/>
      <c r="B1409" s="28"/>
      <c r="C1409" s="13" t="s">
        <v>1080</v>
      </c>
      <c r="D1409" s="26">
        <v>0</v>
      </c>
      <c r="E1409" s="26">
        <v>0</v>
      </c>
      <c r="F1409" s="26" t="s">
        <v>1073</v>
      </c>
      <c r="G1409" s="26">
        <v>0</v>
      </c>
    </row>
    <row r="1410" spans="1:8" ht="48" x14ac:dyDescent="0.2">
      <c r="A1410" s="24"/>
      <c r="B1410" s="28"/>
      <c r="C1410" s="12" t="s">
        <v>1081</v>
      </c>
      <c r="D1410" s="26"/>
      <c r="E1410" s="26"/>
      <c r="F1410" s="26"/>
      <c r="G1410" s="26"/>
      <c r="H1410" s="23"/>
    </row>
    <row r="1411" spans="1:8" x14ac:dyDescent="0.2">
      <c r="A1411" s="24"/>
      <c r="B1411" s="28"/>
      <c r="C1411" s="13" t="s">
        <v>982</v>
      </c>
      <c r="D1411" s="26">
        <v>0</v>
      </c>
      <c r="E1411" s="26">
        <v>0</v>
      </c>
      <c r="F1411" s="26" t="s">
        <v>1073</v>
      </c>
      <c r="G1411" s="26">
        <v>0</v>
      </c>
    </row>
    <row r="1412" spans="1:8" ht="60" x14ac:dyDescent="0.2">
      <c r="A1412" s="24"/>
      <c r="B1412" s="28"/>
      <c r="C1412" s="12" t="s">
        <v>1082</v>
      </c>
      <c r="D1412" s="26"/>
      <c r="E1412" s="26"/>
      <c r="F1412" s="26"/>
      <c r="G1412" s="26"/>
      <c r="H1412" s="23"/>
    </row>
    <row r="1413" spans="1:8" x14ac:dyDescent="0.2">
      <c r="A1413" s="24"/>
      <c r="B1413" s="28"/>
      <c r="C1413" s="13" t="s">
        <v>1083</v>
      </c>
      <c r="D1413" s="26">
        <v>0</v>
      </c>
      <c r="E1413" s="26">
        <v>0</v>
      </c>
      <c r="F1413" s="26" t="s">
        <v>1073</v>
      </c>
      <c r="G1413" s="26">
        <v>0</v>
      </c>
    </row>
    <row r="1414" spans="1:8" ht="72" x14ac:dyDescent="0.2">
      <c r="A1414" s="24"/>
      <c r="B1414" s="28"/>
      <c r="C1414" s="12" t="s">
        <v>1084</v>
      </c>
      <c r="D1414" s="26"/>
      <c r="E1414" s="26"/>
      <c r="F1414" s="26"/>
      <c r="G1414" s="26"/>
      <c r="H1414" s="23"/>
    </row>
    <row r="1415" spans="1:8" x14ac:dyDescent="0.2">
      <c r="A1415" s="24"/>
      <c r="B1415" s="28"/>
      <c r="C1415" s="11" t="s">
        <v>9</v>
      </c>
      <c r="D1415" s="26">
        <f>D1417+D1419+D1421</f>
        <v>0</v>
      </c>
      <c r="E1415" s="26">
        <f>E1417+E1419+E1421</f>
        <v>0</v>
      </c>
      <c r="F1415" s="26" t="s">
        <v>1073</v>
      </c>
      <c r="G1415" s="26">
        <f>G1417+G1419+G1421</f>
        <v>0</v>
      </c>
    </row>
    <row r="1416" spans="1:8" ht="84" x14ac:dyDescent="0.2">
      <c r="A1416" s="24"/>
      <c r="B1416" s="28"/>
      <c r="C1416" s="12" t="s">
        <v>1085</v>
      </c>
      <c r="D1416" s="26"/>
      <c r="E1416" s="26"/>
      <c r="F1416" s="26"/>
      <c r="G1416" s="26"/>
      <c r="H1416" s="23"/>
    </row>
    <row r="1417" spans="1:8" x14ac:dyDescent="0.2">
      <c r="A1417" s="24"/>
      <c r="B1417" s="28"/>
      <c r="C1417" s="13" t="s">
        <v>522</v>
      </c>
      <c r="D1417" s="26">
        <v>0</v>
      </c>
      <c r="E1417" s="26">
        <v>0</v>
      </c>
      <c r="F1417" s="26" t="s">
        <v>1073</v>
      </c>
      <c r="G1417" s="26">
        <v>0</v>
      </c>
    </row>
    <row r="1418" spans="1:8" ht="24" x14ac:dyDescent="0.2">
      <c r="A1418" s="24"/>
      <c r="B1418" s="28"/>
      <c r="C1418" s="12" t="s">
        <v>1086</v>
      </c>
      <c r="D1418" s="26"/>
      <c r="E1418" s="26"/>
      <c r="F1418" s="26"/>
      <c r="G1418" s="26"/>
      <c r="H1418" s="23"/>
    </row>
    <row r="1419" spans="1:8" x14ac:dyDescent="0.2">
      <c r="A1419" s="24"/>
      <c r="B1419" s="28"/>
      <c r="C1419" s="13" t="s">
        <v>523</v>
      </c>
      <c r="D1419" s="26">
        <v>0</v>
      </c>
      <c r="E1419" s="26">
        <v>0</v>
      </c>
      <c r="F1419" s="26" t="s">
        <v>1073</v>
      </c>
      <c r="G1419" s="26">
        <v>0</v>
      </c>
    </row>
    <row r="1420" spans="1:8" ht="36" x14ac:dyDescent="0.2">
      <c r="A1420" s="24"/>
      <c r="B1420" s="28"/>
      <c r="C1420" s="12" t="s">
        <v>1087</v>
      </c>
      <c r="D1420" s="26"/>
      <c r="E1420" s="26"/>
      <c r="F1420" s="26"/>
      <c r="G1420" s="26"/>
      <c r="H1420" s="23"/>
    </row>
    <row r="1421" spans="1:8" x14ac:dyDescent="0.2">
      <c r="A1421" s="24"/>
      <c r="B1421" s="28"/>
      <c r="C1421" s="13" t="s">
        <v>1088</v>
      </c>
      <c r="D1421" s="26">
        <v>0</v>
      </c>
      <c r="E1421" s="26">
        <v>0</v>
      </c>
      <c r="F1421" s="26" t="s">
        <v>1073</v>
      </c>
      <c r="G1421" s="26">
        <v>0</v>
      </c>
    </row>
    <row r="1422" spans="1:8" ht="48" x14ac:dyDescent="0.2">
      <c r="A1422" s="24"/>
      <c r="B1422" s="28"/>
      <c r="C1422" s="12" t="s">
        <v>1089</v>
      </c>
      <c r="D1422" s="26"/>
      <c r="E1422" s="26"/>
      <c r="F1422" s="26"/>
      <c r="G1422" s="26"/>
      <c r="H1422" s="23"/>
    </row>
    <row r="1423" spans="1:8" x14ac:dyDescent="0.2">
      <c r="A1423" s="24"/>
      <c r="B1423" s="28"/>
      <c r="C1423" s="11" t="s">
        <v>12</v>
      </c>
      <c r="D1423" s="26">
        <f>D1425+D1427</f>
        <v>32213.800000000003</v>
      </c>
      <c r="E1423" s="26">
        <f>E1425+E1427</f>
        <v>31884.1</v>
      </c>
      <c r="F1423" s="26" t="s">
        <v>1209</v>
      </c>
      <c r="G1423" s="26">
        <f>G1425+G1427</f>
        <v>29954.1</v>
      </c>
    </row>
    <row r="1424" spans="1:8" x14ac:dyDescent="0.2">
      <c r="A1424" s="24"/>
      <c r="B1424" s="28"/>
      <c r="C1424" s="12" t="s">
        <v>1090</v>
      </c>
      <c r="D1424" s="26"/>
      <c r="E1424" s="26"/>
      <c r="F1424" s="26"/>
      <c r="G1424" s="26"/>
      <c r="H1424" s="23"/>
    </row>
    <row r="1425" spans="1:8" x14ac:dyDescent="0.2">
      <c r="A1425" s="24"/>
      <c r="B1425" s="28"/>
      <c r="C1425" s="13" t="s">
        <v>989</v>
      </c>
      <c r="D1425" s="26">
        <f>1930+26121.7</f>
        <v>28051.7</v>
      </c>
      <c r="E1425" s="26">
        <f>1930+25862.94</f>
        <v>27792.94</v>
      </c>
      <c r="F1425" s="26" t="s">
        <v>1157</v>
      </c>
      <c r="G1425" s="26">
        <v>25862.94</v>
      </c>
    </row>
    <row r="1426" spans="1:8" ht="48" x14ac:dyDescent="0.2">
      <c r="A1426" s="24"/>
      <c r="B1426" s="28"/>
      <c r="C1426" s="12" t="s">
        <v>1091</v>
      </c>
      <c r="D1426" s="26"/>
      <c r="E1426" s="26"/>
      <c r="F1426" s="26"/>
      <c r="G1426" s="26"/>
      <c r="H1426" s="23"/>
    </row>
    <row r="1427" spans="1:8" x14ac:dyDescent="0.2">
      <c r="A1427" s="24"/>
      <c r="B1427" s="28"/>
      <c r="C1427" s="13" t="s">
        <v>991</v>
      </c>
      <c r="D1427" s="26">
        <f>348+3814.1</f>
        <v>4162.1000000000004</v>
      </c>
      <c r="E1427" s="26">
        <f>285+3806.16</f>
        <v>4091.16</v>
      </c>
      <c r="F1427" s="26" t="s">
        <v>1210</v>
      </c>
      <c r="G1427" s="26">
        <f>285+3806.16</f>
        <v>4091.16</v>
      </c>
    </row>
    <row r="1428" spans="1:8" ht="24" x14ac:dyDescent="0.2">
      <c r="A1428" s="24"/>
      <c r="B1428" s="28"/>
      <c r="C1428" s="12" t="s">
        <v>1092</v>
      </c>
      <c r="D1428" s="26"/>
      <c r="E1428" s="26"/>
      <c r="F1428" s="26"/>
      <c r="G1428" s="26"/>
      <c r="H1428" s="23"/>
    </row>
    <row r="1429" spans="1:8" x14ac:dyDescent="0.2">
      <c r="A1429" s="24"/>
      <c r="B1429" s="28"/>
      <c r="C1429" s="11" t="s">
        <v>23</v>
      </c>
      <c r="D1429" s="26">
        <v>2097.1</v>
      </c>
      <c r="E1429" s="26">
        <v>2094.81</v>
      </c>
      <c r="F1429" s="26" t="s">
        <v>1094</v>
      </c>
      <c r="G1429" s="26">
        <v>2094.81</v>
      </c>
    </row>
    <row r="1430" spans="1:8" x14ac:dyDescent="0.2">
      <c r="A1430" s="24"/>
      <c r="B1430" s="28"/>
      <c r="C1430" s="12" t="s">
        <v>1093</v>
      </c>
      <c r="D1430" s="26"/>
      <c r="E1430" s="26"/>
      <c r="F1430" s="26"/>
      <c r="G1430" s="26"/>
      <c r="H1430" s="23"/>
    </row>
    <row r="1431" spans="1:8" s="7" customFormat="1" x14ac:dyDescent="0.2">
      <c r="A1431" s="24"/>
      <c r="B1431" s="28"/>
      <c r="C1431" s="10" t="s">
        <v>1095</v>
      </c>
      <c r="D1431" s="27">
        <f>D1433+D1443+D1445+D1447+D1449+D1451</f>
        <v>5975.5</v>
      </c>
      <c r="E1431" s="27">
        <f>E1433+E1443+E1445+E1447+E1449+E1451</f>
        <v>5975.3</v>
      </c>
      <c r="F1431" s="27" t="s">
        <v>73</v>
      </c>
      <c r="G1431" s="27">
        <f>G1433+G1443+G1445+G1447+G1449+G1451</f>
        <v>5975.3</v>
      </c>
    </row>
    <row r="1432" spans="1:8" s="7" customFormat="1" ht="48" x14ac:dyDescent="0.2">
      <c r="A1432" s="24"/>
      <c r="B1432" s="28"/>
      <c r="C1432" s="10" t="s">
        <v>1096</v>
      </c>
      <c r="D1432" s="27"/>
      <c r="E1432" s="27"/>
      <c r="F1432" s="27"/>
      <c r="G1432" s="27"/>
      <c r="H1432" s="23"/>
    </row>
    <row r="1433" spans="1:8" s="7" customFormat="1" x14ac:dyDescent="0.2">
      <c r="A1433" s="24"/>
      <c r="B1433" s="28"/>
      <c r="C1433" s="11" t="s">
        <v>3</v>
      </c>
      <c r="D1433" s="26">
        <f>D1435+D1437+D1439+D1441</f>
        <v>2954</v>
      </c>
      <c r="E1433" s="26">
        <f>E1435+E1437+E1439+E1441</f>
        <v>2953.9</v>
      </c>
      <c r="F1433" s="26" t="s">
        <v>73</v>
      </c>
      <c r="G1433" s="26">
        <f>G1435+G1437+G1439+G1441</f>
        <v>2953.9</v>
      </c>
    </row>
    <row r="1434" spans="1:8" ht="72" x14ac:dyDescent="0.2">
      <c r="A1434" s="24"/>
      <c r="B1434" s="28"/>
      <c r="C1434" s="12" t="s">
        <v>1097</v>
      </c>
      <c r="D1434" s="26"/>
      <c r="E1434" s="26"/>
      <c r="F1434" s="26"/>
      <c r="G1434" s="26"/>
      <c r="H1434" s="23"/>
    </row>
    <row r="1435" spans="1:8" x14ac:dyDescent="0.2">
      <c r="A1435" s="24"/>
      <c r="B1435" s="28"/>
      <c r="C1435" s="13" t="s">
        <v>488</v>
      </c>
      <c r="D1435" s="26">
        <v>841.1</v>
      </c>
      <c r="E1435" s="26">
        <v>841.03</v>
      </c>
      <c r="F1435" s="26" t="s">
        <v>1158</v>
      </c>
      <c r="G1435" s="26">
        <v>841.03</v>
      </c>
    </row>
    <row r="1436" spans="1:8" ht="72" x14ac:dyDescent="0.2">
      <c r="A1436" s="24"/>
      <c r="B1436" s="28"/>
      <c r="C1436" s="12" t="s">
        <v>1098</v>
      </c>
      <c r="D1436" s="26"/>
      <c r="E1436" s="26"/>
      <c r="F1436" s="26"/>
      <c r="G1436" s="26"/>
      <c r="H1436" s="23"/>
    </row>
    <row r="1437" spans="1:8" x14ac:dyDescent="0.2">
      <c r="A1437" s="24"/>
      <c r="B1437" s="28"/>
      <c r="C1437" s="13" t="s">
        <v>490</v>
      </c>
      <c r="D1437" s="26">
        <v>1968</v>
      </c>
      <c r="E1437" s="26">
        <v>1967.97</v>
      </c>
      <c r="F1437" s="26" t="s">
        <v>1159</v>
      </c>
      <c r="G1437" s="26">
        <v>1967.97</v>
      </c>
    </row>
    <row r="1438" spans="1:8" ht="108" x14ac:dyDescent="0.2">
      <c r="A1438" s="24"/>
      <c r="B1438" s="28"/>
      <c r="C1438" s="12" t="s">
        <v>1099</v>
      </c>
      <c r="D1438" s="26"/>
      <c r="E1438" s="26"/>
      <c r="F1438" s="26"/>
      <c r="G1438" s="26"/>
      <c r="H1438" s="23"/>
    </row>
    <row r="1439" spans="1:8" x14ac:dyDescent="0.2">
      <c r="A1439" s="24"/>
      <c r="B1439" s="28"/>
      <c r="C1439" s="13" t="s">
        <v>492</v>
      </c>
      <c r="D1439" s="26">
        <v>144.9</v>
      </c>
      <c r="E1439" s="26">
        <v>144.9</v>
      </c>
      <c r="F1439" s="26" t="s">
        <v>1160</v>
      </c>
      <c r="G1439" s="26">
        <v>144.9</v>
      </c>
    </row>
    <row r="1440" spans="1:8" ht="60" x14ac:dyDescent="0.2">
      <c r="A1440" s="24"/>
      <c r="B1440" s="28"/>
      <c r="C1440" s="12" t="s">
        <v>1100</v>
      </c>
      <c r="D1440" s="26"/>
      <c r="E1440" s="26"/>
      <c r="F1440" s="26"/>
      <c r="G1440" s="26"/>
      <c r="H1440" s="23"/>
    </row>
    <row r="1441" spans="1:8" x14ac:dyDescent="0.2">
      <c r="A1441" s="24"/>
      <c r="B1441" s="28"/>
      <c r="C1441" s="13" t="s">
        <v>976</v>
      </c>
      <c r="D1441" s="26">
        <v>0</v>
      </c>
      <c r="E1441" s="26">
        <v>0</v>
      </c>
      <c r="F1441" s="26" t="s">
        <v>2</v>
      </c>
      <c r="G1441" s="26">
        <v>0</v>
      </c>
    </row>
    <row r="1442" spans="1:8" ht="84" x14ac:dyDescent="0.2">
      <c r="A1442" s="24"/>
      <c r="B1442" s="28"/>
      <c r="C1442" s="12" t="s">
        <v>1101</v>
      </c>
      <c r="D1442" s="26"/>
      <c r="E1442" s="26"/>
      <c r="F1442" s="26"/>
      <c r="G1442" s="26"/>
      <c r="H1442" s="23"/>
    </row>
    <row r="1443" spans="1:8" x14ac:dyDescent="0.2">
      <c r="A1443" s="24"/>
      <c r="B1443" s="28"/>
      <c r="C1443" s="11" t="s">
        <v>9</v>
      </c>
      <c r="D1443" s="26">
        <v>1482.4</v>
      </c>
      <c r="E1443" s="26">
        <v>1482.35</v>
      </c>
      <c r="F1443" s="26" t="s">
        <v>1103</v>
      </c>
      <c r="G1443" s="26">
        <v>1482.35</v>
      </c>
    </row>
    <row r="1444" spans="1:8" ht="72" x14ac:dyDescent="0.2">
      <c r="A1444" s="24"/>
      <c r="B1444" s="28"/>
      <c r="C1444" s="12" t="s">
        <v>1102</v>
      </c>
      <c r="D1444" s="26"/>
      <c r="E1444" s="26"/>
      <c r="F1444" s="26"/>
      <c r="G1444" s="26"/>
      <c r="H1444" s="23"/>
    </row>
    <row r="1445" spans="1:8" x14ac:dyDescent="0.2">
      <c r="A1445" s="24"/>
      <c r="B1445" s="28"/>
      <c r="C1445" s="11" t="s">
        <v>23</v>
      </c>
      <c r="D1445" s="26">
        <v>420.2</v>
      </c>
      <c r="E1445" s="26">
        <v>420.2</v>
      </c>
      <c r="F1445" s="26" t="s">
        <v>1105</v>
      </c>
      <c r="G1445" s="26">
        <v>420.2</v>
      </c>
    </row>
    <row r="1446" spans="1:8" ht="60" x14ac:dyDescent="0.2">
      <c r="A1446" s="24"/>
      <c r="B1446" s="28"/>
      <c r="C1446" s="12" t="s">
        <v>1104</v>
      </c>
      <c r="D1446" s="26"/>
      <c r="E1446" s="26"/>
      <c r="F1446" s="26"/>
      <c r="G1446" s="26"/>
      <c r="H1446" s="23"/>
    </row>
    <row r="1447" spans="1:8" x14ac:dyDescent="0.2">
      <c r="A1447" s="24"/>
      <c r="B1447" s="28"/>
      <c r="C1447" s="11" t="s">
        <v>25</v>
      </c>
      <c r="D1447" s="26">
        <v>199.6</v>
      </c>
      <c r="E1447" s="26">
        <v>199.59</v>
      </c>
      <c r="F1447" s="26" t="s">
        <v>1107</v>
      </c>
      <c r="G1447" s="26">
        <v>199.59</v>
      </c>
    </row>
    <row r="1448" spans="1:8" ht="108" x14ac:dyDescent="0.2">
      <c r="A1448" s="24"/>
      <c r="B1448" s="28"/>
      <c r="C1448" s="12" t="s">
        <v>1106</v>
      </c>
      <c r="D1448" s="26"/>
      <c r="E1448" s="26"/>
      <c r="F1448" s="26"/>
      <c r="G1448" s="26"/>
      <c r="H1448" s="23"/>
    </row>
    <row r="1449" spans="1:8" x14ac:dyDescent="0.2">
      <c r="A1449" s="24"/>
      <c r="B1449" s="28"/>
      <c r="C1449" s="11" t="s">
        <v>283</v>
      </c>
      <c r="D1449" s="26">
        <v>719.3</v>
      </c>
      <c r="E1449" s="26">
        <v>719.26</v>
      </c>
      <c r="F1449" s="26" t="s">
        <v>1109</v>
      </c>
      <c r="G1449" s="26">
        <v>719.26</v>
      </c>
    </row>
    <row r="1450" spans="1:8" ht="168" x14ac:dyDescent="0.2">
      <c r="A1450" s="24"/>
      <c r="B1450" s="28"/>
      <c r="C1450" s="12" t="s">
        <v>1108</v>
      </c>
      <c r="D1450" s="26"/>
      <c r="E1450" s="26"/>
      <c r="F1450" s="26"/>
      <c r="G1450" s="26"/>
      <c r="H1450" s="23"/>
    </row>
    <row r="1451" spans="1:8" x14ac:dyDescent="0.2">
      <c r="A1451" s="24"/>
      <c r="B1451" s="28"/>
      <c r="C1451" s="11" t="s">
        <v>395</v>
      </c>
      <c r="D1451" s="26">
        <v>200</v>
      </c>
      <c r="E1451" s="26">
        <v>200</v>
      </c>
      <c r="F1451" s="26" t="s">
        <v>1111</v>
      </c>
      <c r="G1451" s="26">
        <v>200</v>
      </c>
    </row>
    <row r="1452" spans="1:8" ht="180" x14ac:dyDescent="0.2">
      <c r="A1452" s="24"/>
      <c r="B1452" s="28"/>
      <c r="C1452" s="12" t="s">
        <v>1110</v>
      </c>
      <c r="D1452" s="26"/>
      <c r="E1452" s="26"/>
      <c r="F1452" s="26"/>
      <c r="G1452" s="26"/>
      <c r="H1452" s="23"/>
    </row>
    <row r="1453" spans="1:8" s="7" customFormat="1" x14ac:dyDescent="0.2">
      <c r="A1453" s="24"/>
      <c r="B1453" s="28"/>
      <c r="C1453" s="10" t="s">
        <v>1112</v>
      </c>
      <c r="D1453" s="27">
        <f>D1455+D1457+D1459+D1461+D1463+D1465+D1467+D1469+D1471+D1473+D1475</f>
        <v>0</v>
      </c>
      <c r="E1453" s="27">
        <f>E1455+E1457+E1459+E1461+E1463+E1465+E1467+E1469+E1471+E1473+E1475</f>
        <v>0</v>
      </c>
      <c r="F1453" s="27" t="s">
        <v>2</v>
      </c>
      <c r="G1453" s="27">
        <f>G1455+G1457+G1459+G1461+G1463+G1465+G1467+G1469+G1471+G1473+G1475</f>
        <v>0</v>
      </c>
      <c r="H1453" s="23"/>
    </row>
    <row r="1454" spans="1:8" s="7" customFormat="1" ht="24" x14ac:dyDescent="0.2">
      <c r="A1454" s="24"/>
      <c r="B1454" s="28"/>
      <c r="C1454" s="10" t="s">
        <v>1113</v>
      </c>
      <c r="D1454" s="27"/>
      <c r="E1454" s="27"/>
      <c r="F1454" s="27"/>
      <c r="G1454" s="27"/>
      <c r="H1454" s="23"/>
    </row>
    <row r="1455" spans="1:8" x14ac:dyDescent="0.2">
      <c r="A1455" s="24"/>
      <c r="B1455" s="28"/>
      <c r="C1455" s="11" t="s">
        <v>3</v>
      </c>
      <c r="D1455" s="26">
        <v>0</v>
      </c>
      <c r="E1455" s="26">
        <v>0</v>
      </c>
      <c r="F1455" s="26" t="s">
        <v>2</v>
      </c>
      <c r="G1455" s="26">
        <v>0</v>
      </c>
    </row>
    <row r="1456" spans="1:8" ht="48" x14ac:dyDescent="0.2">
      <c r="A1456" s="24"/>
      <c r="B1456" s="28"/>
      <c r="C1456" s="12" t="s">
        <v>1114</v>
      </c>
      <c r="D1456" s="26"/>
      <c r="E1456" s="26"/>
      <c r="F1456" s="26"/>
      <c r="G1456" s="26"/>
      <c r="H1456" s="23"/>
    </row>
    <row r="1457" spans="1:8" x14ac:dyDescent="0.2">
      <c r="A1457" s="24"/>
      <c r="B1457" s="28"/>
      <c r="C1457" s="11" t="s">
        <v>6</v>
      </c>
      <c r="D1457" s="26">
        <v>0</v>
      </c>
      <c r="E1457" s="26">
        <v>0</v>
      </c>
      <c r="F1457" s="26" t="s">
        <v>2</v>
      </c>
      <c r="G1457" s="26">
        <v>0</v>
      </c>
    </row>
    <row r="1458" spans="1:8" ht="72" x14ac:dyDescent="0.2">
      <c r="A1458" s="24"/>
      <c r="B1458" s="28"/>
      <c r="C1458" s="12" t="s">
        <v>1115</v>
      </c>
      <c r="D1458" s="26"/>
      <c r="E1458" s="26"/>
      <c r="F1458" s="26"/>
      <c r="G1458" s="26"/>
      <c r="H1458" s="23"/>
    </row>
    <row r="1459" spans="1:8" x14ac:dyDescent="0.2">
      <c r="A1459" s="24"/>
      <c r="B1459" s="28"/>
      <c r="C1459" s="11" t="s">
        <v>31</v>
      </c>
      <c r="D1459" s="26">
        <v>0</v>
      </c>
      <c r="E1459" s="26">
        <v>0</v>
      </c>
      <c r="F1459" s="26" t="s">
        <v>2</v>
      </c>
      <c r="G1459" s="26">
        <v>0</v>
      </c>
    </row>
    <row r="1460" spans="1:8" ht="48" x14ac:dyDescent="0.2">
      <c r="A1460" s="24"/>
      <c r="B1460" s="28"/>
      <c r="C1460" s="12" t="s">
        <v>1116</v>
      </c>
      <c r="D1460" s="26"/>
      <c r="E1460" s="26"/>
      <c r="F1460" s="26"/>
      <c r="G1460" s="26"/>
      <c r="H1460" s="23"/>
    </row>
    <row r="1461" spans="1:8" x14ac:dyDescent="0.2">
      <c r="A1461" s="24"/>
      <c r="B1461" s="28"/>
      <c r="C1461" s="11" t="s">
        <v>9</v>
      </c>
      <c r="D1461" s="26">
        <v>0</v>
      </c>
      <c r="E1461" s="26">
        <v>0</v>
      </c>
      <c r="F1461" s="26" t="s">
        <v>2</v>
      </c>
      <c r="G1461" s="26">
        <v>0</v>
      </c>
    </row>
    <row r="1462" spans="1:8" ht="48" x14ac:dyDescent="0.2">
      <c r="A1462" s="24"/>
      <c r="B1462" s="28"/>
      <c r="C1462" s="12" t="s">
        <v>1117</v>
      </c>
      <c r="D1462" s="26"/>
      <c r="E1462" s="26"/>
      <c r="F1462" s="26"/>
      <c r="G1462" s="26"/>
      <c r="H1462" s="23"/>
    </row>
    <row r="1463" spans="1:8" x14ac:dyDescent="0.2">
      <c r="A1463" s="24"/>
      <c r="B1463" s="28"/>
      <c r="C1463" s="11" t="s">
        <v>12</v>
      </c>
      <c r="D1463" s="26">
        <v>0</v>
      </c>
      <c r="E1463" s="26">
        <v>0</v>
      </c>
      <c r="F1463" s="26" t="s">
        <v>2</v>
      </c>
      <c r="G1463" s="26">
        <v>0</v>
      </c>
    </row>
    <row r="1464" spans="1:8" ht="36" x14ac:dyDescent="0.2">
      <c r="A1464" s="24"/>
      <c r="B1464" s="28"/>
      <c r="C1464" s="12" t="s">
        <v>1118</v>
      </c>
      <c r="D1464" s="26"/>
      <c r="E1464" s="26"/>
      <c r="F1464" s="26"/>
      <c r="G1464" s="26"/>
      <c r="H1464" s="23"/>
    </row>
    <row r="1465" spans="1:8" x14ac:dyDescent="0.2">
      <c r="A1465" s="24"/>
      <c r="B1465" s="28"/>
      <c r="C1465" s="11" t="s">
        <v>14</v>
      </c>
      <c r="D1465" s="26">
        <v>0</v>
      </c>
      <c r="E1465" s="26">
        <v>0</v>
      </c>
      <c r="F1465" s="26" t="s">
        <v>2</v>
      </c>
      <c r="G1465" s="26">
        <v>0</v>
      </c>
    </row>
    <row r="1466" spans="1:8" ht="96" x14ac:dyDescent="0.2">
      <c r="A1466" s="24"/>
      <c r="B1466" s="28"/>
      <c r="C1466" s="12" t="s">
        <v>1119</v>
      </c>
      <c r="D1466" s="26"/>
      <c r="E1466" s="26"/>
      <c r="F1466" s="26"/>
      <c r="G1466" s="26"/>
      <c r="H1466" s="23"/>
    </row>
    <row r="1467" spans="1:8" x14ac:dyDescent="0.2">
      <c r="A1467" s="24"/>
      <c r="B1467" s="28"/>
      <c r="C1467" s="11" t="s">
        <v>23</v>
      </c>
      <c r="D1467" s="26">
        <v>0</v>
      </c>
      <c r="E1467" s="26">
        <v>0</v>
      </c>
      <c r="F1467" s="26" t="s">
        <v>2</v>
      </c>
      <c r="G1467" s="26">
        <v>0</v>
      </c>
    </row>
    <row r="1468" spans="1:8" ht="36" x14ac:dyDescent="0.2">
      <c r="A1468" s="24"/>
      <c r="B1468" s="28"/>
      <c r="C1468" s="12" t="s">
        <v>1120</v>
      </c>
      <c r="D1468" s="26"/>
      <c r="E1468" s="26"/>
      <c r="F1468" s="26"/>
      <c r="G1468" s="26"/>
      <c r="H1468" s="23"/>
    </row>
    <row r="1469" spans="1:8" x14ac:dyDescent="0.2">
      <c r="A1469" s="24"/>
      <c r="B1469" s="28"/>
      <c r="C1469" s="11" t="s">
        <v>25</v>
      </c>
      <c r="D1469" s="26">
        <v>0</v>
      </c>
      <c r="E1469" s="26">
        <v>0</v>
      </c>
      <c r="F1469" s="26" t="s">
        <v>2</v>
      </c>
      <c r="G1469" s="26">
        <v>0</v>
      </c>
    </row>
    <row r="1470" spans="1:8" ht="96" x14ac:dyDescent="0.2">
      <c r="A1470" s="24"/>
      <c r="B1470" s="28"/>
      <c r="C1470" s="12" t="s">
        <v>1121</v>
      </c>
      <c r="D1470" s="26"/>
      <c r="E1470" s="26"/>
      <c r="F1470" s="26"/>
      <c r="G1470" s="26"/>
      <c r="H1470" s="23"/>
    </row>
    <row r="1471" spans="1:8" x14ac:dyDescent="0.2">
      <c r="A1471" s="24"/>
      <c r="B1471" s="28"/>
      <c r="C1471" s="11" t="s">
        <v>280</v>
      </c>
      <c r="D1471" s="26">
        <v>0</v>
      </c>
      <c r="E1471" s="26">
        <v>0</v>
      </c>
      <c r="F1471" s="26" t="s">
        <v>2</v>
      </c>
      <c r="G1471" s="26">
        <v>0</v>
      </c>
    </row>
    <row r="1472" spans="1:8" ht="84" x14ac:dyDescent="0.2">
      <c r="A1472" s="24"/>
      <c r="B1472" s="28"/>
      <c r="C1472" s="12" t="s">
        <v>1122</v>
      </c>
      <c r="D1472" s="26"/>
      <c r="E1472" s="26"/>
      <c r="F1472" s="26"/>
      <c r="G1472" s="26"/>
      <c r="H1472" s="23"/>
    </row>
    <row r="1473" spans="1:8" x14ac:dyDescent="0.2">
      <c r="A1473" s="24"/>
      <c r="B1473" s="28"/>
      <c r="C1473" s="11" t="s">
        <v>368</v>
      </c>
      <c r="D1473" s="26">
        <v>0</v>
      </c>
      <c r="E1473" s="26">
        <v>0</v>
      </c>
      <c r="F1473" s="26" t="s">
        <v>2</v>
      </c>
      <c r="G1473" s="26">
        <v>0</v>
      </c>
    </row>
    <row r="1474" spans="1:8" ht="36" x14ac:dyDescent="0.2">
      <c r="A1474" s="24"/>
      <c r="B1474" s="28"/>
      <c r="C1474" s="12" t="s">
        <v>1123</v>
      </c>
      <c r="D1474" s="26"/>
      <c r="E1474" s="26"/>
      <c r="F1474" s="26"/>
      <c r="G1474" s="26"/>
      <c r="H1474" s="23"/>
    </row>
    <row r="1475" spans="1:8" x14ac:dyDescent="0.2">
      <c r="A1475" s="24"/>
      <c r="B1475" s="28"/>
      <c r="C1475" s="11" t="s">
        <v>370</v>
      </c>
      <c r="D1475" s="26">
        <v>0</v>
      </c>
      <c r="E1475" s="26">
        <v>0</v>
      </c>
      <c r="F1475" s="26" t="s">
        <v>2</v>
      </c>
      <c r="G1475" s="26">
        <v>0</v>
      </c>
    </row>
    <row r="1476" spans="1:8" ht="84" x14ac:dyDescent="0.2">
      <c r="A1476" s="24"/>
      <c r="B1476" s="28"/>
      <c r="C1476" s="12" t="s">
        <v>1124</v>
      </c>
      <c r="D1476" s="26"/>
      <c r="E1476" s="26"/>
      <c r="F1476" s="26"/>
      <c r="G1476" s="26"/>
      <c r="H1476" s="23"/>
    </row>
    <row r="1477" spans="1:8" s="7" customFormat="1" x14ac:dyDescent="0.2">
      <c r="A1477" s="24"/>
      <c r="B1477" s="28"/>
      <c r="C1477" s="10" t="s">
        <v>1125</v>
      </c>
      <c r="D1477" s="27">
        <f>D1479+D1481+D1483+D1485+D1487+D1489</f>
        <v>55463.199999999997</v>
      </c>
      <c r="E1477" s="27">
        <f>E1479+E1481+E1483+E1485+E1487+E1489</f>
        <v>55462.909999999996</v>
      </c>
      <c r="F1477" s="27" t="s">
        <v>73</v>
      </c>
      <c r="G1477" s="27">
        <f>G1479+G1481+G1483+G1485+G1487+G1489</f>
        <v>55462.909999999996</v>
      </c>
    </row>
    <row r="1478" spans="1:8" s="7" customFormat="1" ht="48" x14ac:dyDescent="0.2">
      <c r="A1478" s="24"/>
      <c r="B1478" s="28"/>
      <c r="C1478" s="10" t="s">
        <v>1126</v>
      </c>
      <c r="D1478" s="27"/>
      <c r="E1478" s="27"/>
      <c r="F1478" s="27"/>
      <c r="G1478" s="27"/>
      <c r="H1478" s="23"/>
    </row>
    <row r="1479" spans="1:8" s="7" customFormat="1" x14ac:dyDescent="0.2">
      <c r="A1479" s="24"/>
      <c r="B1479" s="28"/>
      <c r="C1479" s="11" t="s">
        <v>3</v>
      </c>
      <c r="D1479" s="26">
        <v>0</v>
      </c>
      <c r="E1479" s="26">
        <v>0</v>
      </c>
      <c r="F1479" s="26" t="s">
        <v>2</v>
      </c>
      <c r="G1479" s="26">
        <v>0</v>
      </c>
    </row>
    <row r="1480" spans="1:8" ht="48" x14ac:dyDescent="0.2">
      <c r="A1480" s="24"/>
      <c r="B1480" s="28"/>
      <c r="C1480" s="12" t="s">
        <v>1127</v>
      </c>
      <c r="D1480" s="26"/>
      <c r="E1480" s="26"/>
      <c r="F1480" s="26"/>
      <c r="G1480" s="26"/>
      <c r="H1480" s="23"/>
    </row>
    <row r="1481" spans="1:8" x14ac:dyDescent="0.2">
      <c r="A1481" s="24"/>
      <c r="B1481" s="28"/>
      <c r="C1481" s="11" t="s">
        <v>6</v>
      </c>
      <c r="D1481" s="26">
        <v>0</v>
      </c>
      <c r="E1481" s="26">
        <v>0</v>
      </c>
      <c r="F1481" s="26" t="s">
        <v>2</v>
      </c>
      <c r="G1481" s="26">
        <v>0</v>
      </c>
    </row>
    <row r="1482" spans="1:8" ht="72" x14ac:dyDescent="0.2">
      <c r="A1482" s="24"/>
      <c r="B1482" s="28"/>
      <c r="C1482" s="12" t="s">
        <v>1128</v>
      </c>
      <c r="D1482" s="26"/>
      <c r="E1482" s="26"/>
      <c r="F1482" s="26"/>
      <c r="G1482" s="26"/>
      <c r="H1482" s="23"/>
    </row>
    <row r="1483" spans="1:8" x14ac:dyDescent="0.2">
      <c r="A1483" s="24"/>
      <c r="B1483" s="28"/>
      <c r="C1483" s="11" t="s">
        <v>31</v>
      </c>
      <c r="D1483" s="26">
        <v>0</v>
      </c>
      <c r="E1483" s="26">
        <v>0</v>
      </c>
      <c r="F1483" s="26" t="s">
        <v>2</v>
      </c>
      <c r="G1483" s="26">
        <v>0</v>
      </c>
    </row>
    <row r="1484" spans="1:8" x14ac:dyDescent="0.2">
      <c r="A1484" s="24"/>
      <c r="B1484" s="28"/>
      <c r="C1484" s="12" t="s">
        <v>1129</v>
      </c>
      <c r="D1484" s="26"/>
      <c r="E1484" s="26"/>
      <c r="F1484" s="26"/>
      <c r="G1484" s="26"/>
      <c r="H1484" s="23"/>
    </row>
    <row r="1485" spans="1:8" x14ac:dyDescent="0.2">
      <c r="A1485" s="24"/>
      <c r="B1485" s="28"/>
      <c r="C1485" s="11" t="s">
        <v>33</v>
      </c>
      <c r="D1485" s="26">
        <v>9653.7999999999993</v>
      </c>
      <c r="E1485" s="26">
        <v>9653.74</v>
      </c>
      <c r="F1485" s="26" t="s">
        <v>1131</v>
      </c>
      <c r="G1485" s="26">
        <v>9653.74</v>
      </c>
    </row>
    <row r="1486" spans="1:8" ht="24" x14ac:dyDescent="0.2">
      <c r="A1486" s="24"/>
      <c r="B1486" s="28"/>
      <c r="C1486" s="12" t="s">
        <v>1130</v>
      </c>
      <c r="D1486" s="26"/>
      <c r="E1486" s="26"/>
      <c r="F1486" s="26"/>
      <c r="G1486" s="26"/>
      <c r="H1486" s="23"/>
    </row>
    <row r="1487" spans="1:8" x14ac:dyDescent="0.2">
      <c r="A1487" s="24"/>
      <c r="B1487" s="28"/>
      <c r="C1487" s="11" t="s">
        <v>35</v>
      </c>
      <c r="D1487" s="26">
        <v>31911.7</v>
      </c>
      <c r="E1487" s="26">
        <v>31911.53</v>
      </c>
      <c r="F1487" s="26" t="s">
        <v>963</v>
      </c>
      <c r="G1487" s="26">
        <v>31911.53</v>
      </c>
      <c r="H1487" s="23"/>
    </row>
    <row r="1488" spans="1:8" ht="36" x14ac:dyDescent="0.2">
      <c r="A1488" s="24"/>
      <c r="B1488" s="28"/>
      <c r="C1488" s="12" t="s">
        <v>1132</v>
      </c>
      <c r="D1488" s="26"/>
      <c r="E1488" s="26"/>
      <c r="F1488" s="26"/>
      <c r="G1488" s="26"/>
      <c r="H1488" s="23"/>
    </row>
    <row r="1489" spans="1:8" x14ac:dyDescent="0.2">
      <c r="A1489" s="24"/>
      <c r="B1489" s="28"/>
      <c r="C1489" s="11" t="s">
        <v>37</v>
      </c>
      <c r="D1489" s="26">
        <v>13897.7</v>
      </c>
      <c r="E1489" s="26">
        <v>13897.64</v>
      </c>
      <c r="F1489" s="26" t="s">
        <v>1003</v>
      </c>
      <c r="G1489" s="26">
        <v>13897.64</v>
      </c>
      <c r="H1489" s="23"/>
    </row>
    <row r="1490" spans="1:8" ht="60" x14ac:dyDescent="0.2">
      <c r="A1490" s="24"/>
      <c r="B1490" s="28"/>
      <c r="C1490" s="12" t="s">
        <v>1133</v>
      </c>
      <c r="D1490" s="26"/>
      <c r="E1490" s="26"/>
      <c r="F1490" s="26"/>
      <c r="G1490" s="26"/>
      <c r="H1490" s="23"/>
    </row>
    <row r="1491" spans="1:8" s="7" customFormat="1" x14ac:dyDescent="0.2">
      <c r="A1491" s="24"/>
      <c r="B1491" s="28"/>
      <c r="C1491" s="10" t="s">
        <v>1134</v>
      </c>
      <c r="D1491" s="27">
        <f>D1493+D1495+D1497+D1499+D1501+D1503+D1505+D1507+D1509+D1511+D1513+D1515+D1517+D1519</f>
        <v>100</v>
      </c>
      <c r="E1491" s="27">
        <f>E1493+E1495+E1497+E1499+E1501+E1503+E1505+E1507+E1509+E1511+E1513+E1515+E1517+E1519</f>
        <v>100</v>
      </c>
      <c r="F1491" s="27" t="s">
        <v>1135</v>
      </c>
      <c r="G1491" s="27">
        <f>G1493+G1495+G1497+G1499+G1501+G1503+G1505+G1507+G1509+G1511+G1513+G1515+G1517+G1519</f>
        <v>100</v>
      </c>
      <c r="H1491" s="23"/>
    </row>
    <row r="1492" spans="1:8" s="7" customFormat="1" ht="48" x14ac:dyDescent="0.2">
      <c r="A1492" s="24"/>
      <c r="B1492" s="28"/>
      <c r="C1492" s="22" t="s">
        <v>1161</v>
      </c>
      <c r="D1492" s="27"/>
      <c r="E1492" s="27"/>
      <c r="F1492" s="27"/>
      <c r="G1492" s="27"/>
      <c r="H1492" s="23"/>
    </row>
    <row r="1493" spans="1:8" s="7" customFormat="1" x14ac:dyDescent="0.2">
      <c r="A1493" s="24"/>
      <c r="B1493" s="28"/>
      <c r="C1493" s="11" t="s">
        <v>3</v>
      </c>
      <c r="D1493" s="26">
        <v>0</v>
      </c>
      <c r="E1493" s="26">
        <v>0</v>
      </c>
      <c r="F1493" s="26" t="s">
        <v>1137</v>
      </c>
      <c r="G1493" s="26">
        <v>0</v>
      </c>
      <c r="H1493" s="23"/>
    </row>
    <row r="1494" spans="1:8" ht="60" x14ac:dyDescent="0.2">
      <c r="A1494" s="24"/>
      <c r="B1494" s="28"/>
      <c r="C1494" s="12" t="s">
        <v>1136</v>
      </c>
      <c r="D1494" s="26"/>
      <c r="E1494" s="26"/>
      <c r="F1494" s="26"/>
      <c r="G1494" s="26"/>
      <c r="H1494" s="23"/>
    </row>
    <row r="1495" spans="1:8" x14ac:dyDescent="0.2">
      <c r="A1495" s="24"/>
      <c r="B1495" s="28"/>
      <c r="C1495" s="11" t="s">
        <v>9</v>
      </c>
      <c r="D1495" s="26">
        <v>0</v>
      </c>
      <c r="E1495" s="26">
        <v>0</v>
      </c>
      <c r="F1495" s="26" t="s">
        <v>1135</v>
      </c>
      <c r="G1495" s="26">
        <v>0</v>
      </c>
      <c r="H1495" s="23"/>
    </row>
    <row r="1496" spans="1:8" ht="60" x14ac:dyDescent="0.2">
      <c r="A1496" s="24"/>
      <c r="B1496" s="28"/>
      <c r="C1496" s="12" t="s">
        <v>1138</v>
      </c>
      <c r="D1496" s="26"/>
      <c r="E1496" s="26"/>
      <c r="F1496" s="26"/>
      <c r="G1496" s="26"/>
      <c r="H1496" s="23"/>
    </row>
    <row r="1497" spans="1:8" x14ac:dyDescent="0.2">
      <c r="A1497" s="24"/>
      <c r="B1497" s="28"/>
      <c r="C1497" s="11" t="s">
        <v>23</v>
      </c>
      <c r="D1497" s="26">
        <v>100</v>
      </c>
      <c r="E1497" s="26">
        <v>100</v>
      </c>
      <c r="F1497" s="26" t="s">
        <v>1140</v>
      </c>
      <c r="G1497" s="26">
        <v>100</v>
      </c>
      <c r="H1497" s="23"/>
    </row>
    <row r="1498" spans="1:8" ht="60" x14ac:dyDescent="0.2">
      <c r="A1498" s="24"/>
      <c r="B1498" s="28"/>
      <c r="C1498" s="12" t="s">
        <v>1139</v>
      </c>
      <c r="D1498" s="26"/>
      <c r="E1498" s="26"/>
      <c r="F1498" s="26"/>
      <c r="G1498" s="26"/>
      <c r="H1498" s="23"/>
    </row>
    <row r="1499" spans="1:8" x14ac:dyDescent="0.2">
      <c r="A1499" s="24"/>
      <c r="B1499" s="28"/>
      <c r="C1499" s="11" t="s">
        <v>25</v>
      </c>
      <c r="D1499" s="26">
        <v>0</v>
      </c>
      <c r="E1499" s="26">
        <v>0</v>
      </c>
      <c r="F1499" s="26" t="s">
        <v>2</v>
      </c>
      <c r="G1499" s="26">
        <v>0</v>
      </c>
      <c r="H1499" s="23"/>
    </row>
    <row r="1500" spans="1:8" ht="48" x14ac:dyDescent="0.2">
      <c r="A1500" s="24"/>
      <c r="B1500" s="28"/>
      <c r="C1500" s="12" t="s">
        <v>1141</v>
      </c>
      <c r="D1500" s="26"/>
      <c r="E1500" s="26"/>
      <c r="F1500" s="26"/>
      <c r="G1500" s="26"/>
      <c r="H1500" s="23"/>
    </row>
    <row r="1501" spans="1:8" x14ac:dyDescent="0.2">
      <c r="A1501" s="24"/>
      <c r="B1501" s="28"/>
      <c r="C1501" s="11" t="s">
        <v>280</v>
      </c>
      <c r="D1501" s="26">
        <v>0</v>
      </c>
      <c r="E1501" s="26">
        <v>0</v>
      </c>
      <c r="F1501" s="26" t="s">
        <v>2</v>
      </c>
      <c r="G1501" s="26">
        <v>0</v>
      </c>
      <c r="H1501" s="23"/>
    </row>
    <row r="1502" spans="1:8" ht="48" x14ac:dyDescent="0.2">
      <c r="A1502" s="24"/>
      <c r="B1502" s="28"/>
      <c r="C1502" s="12" t="s">
        <v>1142</v>
      </c>
      <c r="D1502" s="26"/>
      <c r="E1502" s="26"/>
      <c r="F1502" s="26"/>
      <c r="G1502" s="26"/>
      <c r="H1502" s="23"/>
    </row>
    <row r="1503" spans="1:8" x14ac:dyDescent="0.2">
      <c r="A1503" s="24"/>
      <c r="B1503" s="28"/>
      <c r="C1503" s="11" t="s">
        <v>283</v>
      </c>
      <c r="D1503" s="26">
        <v>0</v>
      </c>
      <c r="E1503" s="26">
        <v>0</v>
      </c>
      <c r="F1503" s="26" t="s">
        <v>2</v>
      </c>
      <c r="G1503" s="26">
        <v>0</v>
      </c>
      <c r="H1503" s="23"/>
    </row>
    <row r="1504" spans="1:8" ht="36" x14ac:dyDescent="0.2">
      <c r="A1504" s="24"/>
      <c r="B1504" s="28"/>
      <c r="C1504" s="12" t="s">
        <v>1143</v>
      </c>
      <c r="D1504" s="26"/>
      <c r="E1504" s="26"/>
      <c r="F1504" s="26"/>
      <c r="G1504" s="26"/>
      <c r="H1504" s="23"/>
    </row>
    <row r="1505" spans="1:8" x14ac:dyDescent="0.2">
      <c r="A1505" s="24"/>
      <c r="B1505" s="28"/>
      <c r="C1505" s="11" t="s">
        <v>395</v>
      </c>
      <c r="D1505" s="26">
        <v>0</v>
      </c>
      <c r="E1505" s="26">
        <v>0</v>
      </c>
      <c r="F1505" s="26" t="s">
        <v>2</v>
      </c>
      <c r="G1505" s="26">
        <v>0</v>
      </c>
      <c r="H1505" s="23"/>
    </row>
    <row r="1506" spans="1:8" ht="72" x14ac:dyDescent="0.2">
      <c r="A1506" s="24"/>
      <c r="B1506" s="28"/>
      <c r="C1506" s="12" t="s">
        <v>1144</v>
      </c>
      <c r="D1506" s="26"/>
      <c r="E1506" s="26"/>
      <c r="F1506" s="26"/>
      <c r="G1506" s="26"/>
      <c r="H1506" s="23"/>
    </row>
    <row r="1507" spans="1:8" x14ac:dyDescent="0.2">
      <c r="A1507" s="24"/>
      <c r="B1507" s="28"/>
      <c r="C1507" s="11" t="s">
        <v>397</v>
      </c>
      <c r="D1507" s="26">
        <v>0</v>
      </c>
      <c r="E1507" s="26">
        <v>0</v>
      </c>
      <c r="F1507" s="26" t="s">
        <v>2</v>
      </c>
      <c r="G1507" s="26">
        <v>0</v>
      </c>
      <c r="H1507" s="23"/>
    </row>
    <row r="1508" spans="1:8" ht="36" x14ac:dyDescent="0.2">
      <c r="A1508" s="24"/>
      <c r="B1508" s="28"/>
      <c r="C1508" s="12" t="s">
        <v>1145</v>
      </c>
      <c r="D1508" s="26"/>
      <c r="E1508" s="26"/>
      <c r="F1508" s="26"/>
      <c r="G1508" s="26"/>
      <c r="H1508" s="23"/>
    </row>
    <row r="1509" spans="1:8" x14ac:dyDescent="0.2">
      <c r="A1509" s="24"/>
      <c r="B1509" s="28"/>
      <c r="C1509" s="11" t="s">
        <v>467</v>
      </c>
      <c r="D1509" s="26">
        <v>0</v>
      </c>
      <c r="E1509" s="26">
        <v>0</v>
      </c>
      <c r="F1509" s="26" t="s">
        <v>2</v>
      </c>
      <c r="G1509" s="26">
        <v>0</v>
      </c>
      <c r="H1509" s="23"/>
    </row>
    <row r="1510" spans="1:8" ht="60" x14ac:dyDescent="0.2">
      <c r="A1510" s="24"/>
      <c r="B1510" s="28"/>
      <c r="C1510" s="12" t="s">
        <v>1146</v>
      </c>
      <c r="D1510" s="26"/>
      <c r="E1510" s="26"/>
      <c r="F1510" s="26"/>
      <c r="G1510" s="26"/>
      <c r="H1510" s="23"/>
    </row>
    <row r="1511" spans="1:8" x14ac:dyDescent="0.2">
      <c r="A1511" s="24"/>
      <c r="B1511" s="28"/>
      <c r="C1511" s="11" t="s">
        <v>1147</v>
      </c>
      <c r="D1511" s="26">
        <v>0</v>
      </c>
      <c r="E1511" s="26">
        <v>0</v>
      </c>
      <c r="F1511" s="26" t="s">
        <v>2</v>
      </c>
      <c r="G1511" s="26">
        <v>0</v>
      </c>
      <c r="H1511" s="23"/>
    </row>
    <row r="1512" spans="1:8" ht="72" x14ac:dyDescent="0.2">
      <c r="A1512" s="24"/>
      <c r="B1512" s="28"/>
      <c r="C1512" s="12" t="s">
        <v>1148</v>
      </c>
      <c r="D1512" s="26"/>
      <c r="E1512" s="26"/>
      <c r="F1512" s="26"/>
      <c r="G1512" s="26"/>
      <c r="H1512" s="23"/>
    </row>
    <row r="1513" spans="1:8" x14ac:dyDescent="0.2">
      <c r="A1513" s="24"/>
      <c r="B1513" s="28"/>
      <c r="C1513" s="11" t="s">
        <v>1149</v>
      </c>
      <c r="D1513" s="26">
        <v>0</v>
      </c>
      <c r="E1513" s="26">
        <v>0</v>
      </c>
      <c r="F1513" s="26" t="s">
        <v>2</v>
      </c>
      <c r="G1513" s="26">
        <v>0</v>
      </c>
      <c r="H1513" s="23"/>
    </row>
    <row r="1514" spans="1:8" ht="72" x14ac:dyDescent="0.2">
      <c r="A1514" s="24"/>
      <c r="B1514" s="28"/>
      <c r="C1514" s="12" t="s">
        <v>1150</v>
      </c>
      <c r="D1514" s="26"/>
      <c r="E1514" s="26"/>
      <c r="F1514" s="26"/>
      <c r="G1514" s="26"/>
      <c r="H1514" s="23"/>
    </row>
    <row r="1515" spans="1:8" x14ac:dyDescent="0.2">
      <c r="A1515" s="24"/>
      <c r="B1515" s="28"/>
      <c r="C1515" s="11" t="s">
        <v>1151</v>
      </c>
      <c r="D1515" s="26">
        <v>0</v>
      </c>
      <c r="E1515" s="26">
        <v>0</v>
      </c>
      <c r="F1515" s="26" t="s">
        <v>2</v>
      </c>
      <c r="G1515" s="26">
        <v>0</v>
      </c>
      <c r="H1515" s="23"/>
    </row>
    <row r="1516" spans="1:8" ht="72" x14ac:dyDescent="0.2">
      <c r="A1516" s="24"/>
      <c r="B1516" s="28"/>
      <c r="C1516" s="12" t="s">
        <v>1152</v>
      </c>
      <c r="D1516" s="26"/>
      <c r="E1516" s="26"/>
      <c r="F1516" s="26"/>
      <c r="G1516" s="26"/>
      <c r="H1516" s="23"/>
    </row>
    <row r="1517" spans="1:8" x14ac:dyDescent="0.2">
      <c r="A1517" s="24"/>
      <c r="B1517" s="28"/>
      <c r="C1517" s="11" t="s">
        <v>1153</v>
      </c>
      <c r="D1517" s="26">
        <v>0</v>
      </c>
      <c r="E1517" s="26">
        <v>0</v>
      </c>
      <c r="F1517" s="26" t="s">
        <v>2</v>
      </c>
      <c r="G1517" s="26">
        <v>0</v>
      </c>
      <c r="H1517" s="23"/>
    </row>
    <row r="1518" spans="1:8" ht="84" x14ac:dyDescent="0.2">
      <c r="A1518" s="24"/>
      <c r="B1518" s="28"/>
      <c r="C1518" s="12" t="s">
        <v>1154</v>
      </c>
      <c r="D1518" s="26"/>
      <c r="E1518" s="26"/>
      <c r="F1518" s="26"/>
      <c r="G1518" s="26"/>
      <c r="H1518" s="23"/>
    </row>
    <row r="1519" spans="1:8" x14ac:dyDescent="0.2">
      <c r="A1519" s="24"/>
      <c r="B1519" s="28"/>
      <c r="C1519" s="11" t="s">
        <v>1155</v>
      </c>
      <c r="D1519" s="26">
        <v>0</v>
      </c>
      <c r="E1519" s="26">
        <v>0</v>
      </c>
      <c r="F1519" s="26" t="s">
        <v>2</v>
      </c>
      <c r="G1519" s="26">
        <v>0</v>
      </c>
      <c r="H1519" s="23"/>
    </row>
    <row r="1520" spans="1:8" ht="84" x14ac:dyDescent="0.2">
      <c r="A1520" s="24"/>
      <c r="B1520" s="28"/>
      <c r="C1520" s="12" t="s">
        <v>1156</v>
      </c>
      <c r="D1520" s="26"/>
      <c r="E1520" s="26"/>
      <c r="F1520" s="26"/>
      <c r="G1520" s="26"/>
      <c r="H1520" s="23"/>
    </row>
    <row r="1521" spans="1:8" ht="24" x14ac:dyDescent="0.2">
      <c r="A1521" s="24"/>
      <c r="B1521" s="28"/>
      <c r="C1521" s="4" t="s">
        <v>62</v>
      </c>
      <c r="D1521" s="6">
        <f>D1225+D1231+D1237+D1347+D1379+D1393+D1431+D1453+D1477+D1491</f>
        <v>302951.5</v>
      </c>
      <c r="E1521" s="6">
        <f>E1225+E1231+E1237+E1347+E1379+E1393+E1431+E1453+E1477+E1491</f>
        <v>302594.78000000003</v>
      </c>
      <c r="F1521" s="20" t="s">
        <v>1163</v>
      </c>
      <c r="G1521" s="6">
        <f>G1225+G1231+G1237+G1347+G1379+G1393+G1431+G1453+G1477+G1491</f>
        <v>300664.78000000003</v>
      </c>
      <c r="H1521" s="23"/>
    </row>
    <row r="1522" spans="1:8" s="7" customFormat="1" x14ac:dyDescent="0.2">
      <c r="A1522" s="24">
        <v>12</v>
      </c>
      <c r="B1522" s="25" t="s">
        <v>1175</v>
      </c>
      <c r="C1522" s="10" t="s">
        <v>0</v>
      </c>
      <c r="D1522" s="27">
        <f>D1524+D1526+D1528+D1530+D1534+D1536+D1538</f>
        <v>1984.2</v>
      </c>
      <c r="E1522" s="27">
        <f>E1524+E1526+E1528+E1530+E1534+E1536+E1538</f>
        <v>1984.11</v>
      </c>
      <c r="F1522" s="27" t="s">
        <v>845</v>
      </c>
      <c r="G1522" s="27">
        <f>G1524+G1526+G1528+G1530+G1534+G1536+G1538</f>
        <v>1984.11</v>
      </c>
      <c r="H1522" s="23"/>
    </row>
    <row r="1523" spans="1:8" s="7" customFormat="1" ht="24" x14ac:dyDescent="0.2">
      <c r="A1523" s="24"/>
      <c r="B1523" s="25"/>
      <c r="C1523" s="10" t="s">
        <v>1174</v>
      </c>
      <c r="D1523" s="27"/>
      <c r="E1523" s="27"/>
      <c r="F1523" s="27"/>
      <c r="G1523" s="27"/>
      <c r="H1523" s="23"/>
    </row>
    <row r="1524" spans="1:8" s="7" customFormat="1" x14ac:dyDescent="0.2">
      <c r="A1524" s="24"/>
      <c r="B1524" s="25"/>
      <c r="C1524" s="12" t="s">
        <v>3</v>
      </c>
      <c r="D1524" s="26">
        <v>0</v>
      </c>
      <c r="E1524" s="26">
        <v>0</v>
      </c>
      <c r="F1524" s="26" t="s">
        <v>52</v>
      </c>
      <c r="G1524" s="26">
        <v>0</v>
      </c>
      <c r="H1524" s="23"/>
    </row>
    <row r="1525" spans="1:8" ht="156" x14ac:dyDescent="0.2">
      <c r="A1525" s="24"/>
      <c r="B1525" s="25"/>
      <c r="C1525" s="12" t="s">
        <v>1164</v>
      </c>
      <c r="D1525" s="26"/>
      <c r="E1525" s="26"/>
      <c r="F1525" s="26"/>
      <c r="G1525" s="26"/>
      <c r="H1525" s="23"/>
    </row>
    <row r="1526" spans="1:8" x14ac:dyDescent="0.2">
      <c r="A1526" s="24"/>
      <c r="B1526" s="25"/>
      <c r="C1526" s="12" t="s">
        <v>9</v>
      </c>
      <c r="D1526" s="26">
        <v>0</v>
      </c>
      <c r="E1526" s="26">
        <v>0</v>
      </c>
      <c r="F1526" s="26" t="s">
        <v>52</v>
      </c>
      <c r="G1526" s="26">
        <v>0</v>
      </c>
      <c r="H1526" s="23"/>
    </row>
    <row r="1527" spans="1:8" ht="48" x14ac:dyDescent="0.2">
      <c r="A1527" s="24"/>
      <c r="B1527" s="25"/>
      <c r="C1527" s="12" t="s">
        <v>1165</v>
      </c>
      <c r="D1527" s="26"/>
      <c r="E1527" s="26"/>
      <c r="F1527" s="26"/>
      <c r="G1527" s="26"/>
      <c r="H1527" s="23"/>
    </row>
    <row r="1528" spans="1:8" x14ac:dyDescent="0.2">
      <c r="A1528" s="24"/>
      <c r="B1528" s="25"/>
      <c r="C1528" s="12" t="s">
        <v>12</v>
      </c>
      <c r="D1528" s="26">
        <v>980.1</v>
      </c>
      <c r="E1528" s="26">
        <v>980.03</v>
      </c>
      <c r="F1528" s="26" t="s">
        <v>845</v>
      </c>
      <c r="G1528" s="26">
        <v>980.03</v>
      </c>
      <c r="H1528" s="23"/>
    </row>
    <row r="1529" spans="1:8" ht="24" x14ac:dyDescent="0.2">
      <c r="A1529" s="24"/>
      <c r="B1529" s="25"/>
      <c r="C1529" s="12" t="s">
        <v>1166</v>
      </c>
      <c r="D1529" s="26"/>
      <c r="E1529" s="26"/>
      <c r="F1529" s="26"/>
      <c r="G1529" s="26"/>
      <c r="H1529" s="23"/>
    </row>
    <row r="1530" spans="1:8" x14ac:dyDescent="0.2">
      <c r="A1530" s="24"/>
      <c r="B1530" s="25"/>
      <c r="C1530" s="12" t="s">
        <v>23</v>
      </c>
      <c r="D1530" s="26">
        <f>D1532</f>
        <v>1004.1</v>
      </c>
      <c r="E1530" s="26">
        <f>E1532</f>
        <v>1004.0799999999999</v>
      </c>
      <c r="F1530" s="26" t="s">
        <v>1168</v>
      </c>
      <c r="G1530" s="26">
        <f>G1532</f>
        <v>1004.0799999999999</v>
      </c>
      <c r="H1530" s="23"/>
    </row>
    <row r="1531" spans="1:8" ht="60" x14ac:dyDescent="0.2">
      <c r="A1531" s="24"/>
      <c r="B1531" s="25"/>
      <c r="C1531" s="12" t="s">
        <v>1167</v>
      </c>
      <c r="D1531" s="26"/>
      <c r="E1531" s="26"/>
      <c r="F1531" s="26"/>
      <c r="G1531" s="26"/>
      <c r="H1531" s="23"/>
    </row>
    <row r="1532" spans="1:8" x14ac:dyDescent="0.2">
      <c r="A1532" s="24"/>
      <c r="B1532" s="25"/>
      <c r="C1532" s="13" t="s">
        <v>358</v>
      </c>
      <c r="D1532" s="26">
        <v>1004.1</v>
      </c>
      <c r="E1532" s="26">
        <v>1004.0799999999999</v>
      </c>
      <c r="F1532" s="26" t="s">
        <v>1176</v>
      </c>
      <c r="G1532" s="26">
        <v>1004.0799999999999</v>
      </c>
      <c r="H1532" s="23"/>
    </row>
    <row r="1533" spans="1:8" ht="48" x14ac:dyDescent="0.2">
      <c r="A1533" s="24"/>
      <c r="B1533" s="25"/>
      <c r="C1533" s="12" t="s">
        <v>1169</v>
      </c>
      <c r="D1533" s="26"/>
      <c r="E1533" s="26"/>
      <c r="F1533" s="26"/>
      <c r="G1533" s="26"/>
      <c r="H1533" s="23"/>
    </row>
    <row r="1534" spans="1:8" x14ac:dyDescent="0.2">
      <c r="A1534" s="24"/>
      <c r="B1534" s="25"/>
      <c r="C1534" s="12" t="s">
        <v>25</v>
      </c>
      <c r="D1534" s="26">
        <v>0</v>
      </c>
      <c r="E1534" s="26">
        <v>0</v>
      </c>
      <c r="F1534" s="26" t="s">
        <v>1171</v>
      </c>
      <c r="G1534" s="26">
        <v>0</v>
      </c>
      <c r="H1534" s="23"/>
    </row>
    <row r="1535" spans="1:8" ht="36" x14ac:dyDescent="0.2">
      <c r="A1535" s="24"/>
      <c r="B1535" s="25"/>
      <c r="C1535" s="12" t="s">
        <v>1170</v>
      </c>
      <c r="D1535" s="26"/>
      <c r="E1535" s="26"/>
      <c r="F1535" s="26"/>
      <c r="G1535" s="26"/>
      <c r="H1535" s="23"/>
    </row>
    <row r="1536" spans="1:8" x14ac:dyDescent="0.2">
      <c r="A1536" s="24"/>
      <c r="B1536" s="25"/>
      <c r="C1536" s="12" t="s">
        <v>280</v>
      </c>
      <c r="D1536" s="26">
        <v>0</v>
      </c>
      <c r="E1536" s="26">
        <v>0</v>
      </c>
      <c r="F1536" s="26" t="s">
        <v>1171</v>
      </c>
      <c r="G1536" s="26">
        <v>0</v>
      </c>
      <c r="H1536" s="23"/>
    </row>
    <row r="1537" spans="1:8" ht="36" x14ac:dyDescent="0.2">
      <c r="A1537" s="24"/>
      <c r="B1537" s="25"/>
      <c r="C1537" s="12" t="s">
        <v>1172</v>
      </c>
      <c r="D1537" s="26"/>
      <c r="E1537" s="26"/>
      <c r="F1537" s="26"/>
      <c r="G1537" s="26"/>
      <c r="H1537" s="23"/>
    </row>
    <row r="1538" spans="1:8" x14ac:dyDescent="0.2">
      <c r="A1538" s="24"/>
      <c r="B1538" s="25"/>
      <c r="C1538" s="12" t="s">
        <v>283</v>
      </c>
      <c r="D1538" s="26">
        <f>D1540</f>
        <v>0</v>
      </c>
      <c r="E1538" s="26">
        <f>E1540</f>
        <v>0</v>
      </c>
      <c r="F1538" s="26" t="s">
        <v>1171</v>
      </c>
      <c r="G1538" s="26">
        <f>G1540</f>
        <v>0</v>
      </c>
      <c r="H1538" s="23"/>
    </row>
    <row r="1539" spans="1:8" ht="48" x14ac:dyDescent="0.2">
      <c r="A1539" s="24"/>
      <c r="B1539" s="25"/>
      <c r="C1539" s="12" t="s">
        <v>1173</v>
      </c>
      <c r="D1539" s="26"/>
      <c r="E1539" s="26"/>
      <c r="F1539" s="26"/>
      <c r="G1539" s="26"/>
      <c r="H1539" s="23"/>
    </row>
    <row r="1540" spans="1:8" x14ac:dyDescent="0.2">
      <c r="A1540" s="24"/>
      <c r="B1540" s="25"/>
      <c r="C1540" s="13" t="s">
        <v>1008</v>
      </c>
      <c r="D1540" s="26">
        <v>0</v>
      </c>
      <c r="E1540" s="26">
        <v>0</v>
      </c>
      <c r="F1540" s="26" t="s">
        <v>1171</v>
      </c>
      <c r="G1540" s="26">
        <v>0</v>
      </c>
      <c r="H1540" s="23"/>
    </row>
    <row r="1541" spans="1:8" ht="48" x14ac:dyDescent="0.2">
      <c r="A1541" s="24"/>
      <c r="B1541" s="25"/>
      <c r="C1541" s="12" t="s">
        <v>1173</v>
      </c>
      <c r="D1541" s="26"/>
      <c r="E1541" s="26"/>
      <c r="F1541" s="26"/>
      <c r="G1541" s="26"/>
      <c r="H1541" s="23"/>
    </row>
    <row r="1542" spans="1:8" ht="24" x14ac:dyDescent="0.2">
      <c r="A1542" s="24"/>
      <c r="B1542" s="25"/>
      <c r="C1542" s="4" t="s">
        <v>62</v>
      </c>
      <c r="D1542" s="6">
        <f>D1522</f>
        <v>1984.2</v>
      </c>
      <c r="E1542" s="6">
        <f>E1522</f>
        <v>1984.11</v>
      </c>
      <c r="F1542" s="20" t="s">
        <v>334</v>
      </c>
      <c r="G1542" s="6">
        <f>G1522</f>
        <v>1984.11</v>
      </c>
      <c r="H1542" s="23"/>
    </row>
  </sheetData>
  <mergeCells count="3075">
    <mergeCell ref="F1327:F1328"/>
    <mergeCell ref="G1327:G1328"/>
    <mergeCell ref="G1345:G1346"/>
    <mergeCell ref="B1:H1"/>
    <mergeCell ref="B2:H2"/>
    <mergeCell ref="B3:H3"/>
    <mergeCell ref="D7:D8"/>
    <mergeCell ref="E7:E8"/>
    <mergeCell ref="F7:F8"/>
    <mergeCell ref="G7:G8"/>
    <mergeCell ref="D9:D10"/>
    <mergeCell ref="E9:E10"/>
    <mergeCell ref="F9:F10"/>
    <mergeCell ref="G9:G10"/>
    <mergeCell ref="D11:D12"/>
    <mergeCell ref="E11:E12"/>
    <mergeCell ref="G11:G12"/>
    <mergeCell ref="F11:F12"/>
    <mergeCell ref="D13:D14"/>
    <mergeCell ref="E13:E14"/>
    <mergeCell ref="F13:F14"/>
    <mergeCell ref="G13:G14"/>
    <mergeCell ref="G19:G20"/>
    <mergeCell ref="D21:D22"/>
    <mergeCell ref="E21:E22"/>
    <mergeCell ref="F21:F22"/>
    <mergeCell ref="G21:G22"/>
    <mergeCell ref="D23:D24"/>
    <mergeCell ref="E23:E24"/>
    <mergeCell ref="F23:F24"/>
    <mergeCell ref="G23:G24"/>
    <mergeCell ref="D25:D26"/>
    <mergeCell ref="E25:E26"/>
    <mergeCell ref="F25:F26"/>
    <mergeCell ref="G25:G26"/>
    <mergeCell ref="D27:D28"/>
    <mergeCell ref="E27:E28"/>
    <mergeCell ref="F27:F28"/>
    <mergeCell ref="G27:G28"/>
    <mergeCell ref="D15:D16"/>
    <mergeCell ref="E15:E16"/>
    <mergeCell ref="F15:F16"/>
    <mergeCell ref="G15:G16"/>
    <mergeCell ref="D17:D18"/>
    <mergeCell ref="E17:E18"/>
    <mergeCell ref="F17:F18"/>
    <mergeCell ref="G17:G18"/>
    <mergeCell ref="D19:D20"/>
    <mergeCell ref="E19:E20"/>
    <mergeCell ref="F19:F20"/>
    <mergeCell ref="D29:D30"/>
    <mergeCell ref="E29:E30"/>
    <mergeCell ref="F29:F30"/>
    <mergeCell ref="G29:G30"/>
    <mergeCell ref="D31:D32"/>
    <mergeCell ref="E31:E32"/>
    <mergeCell ref="F31:F32"/>
    <mergeCell ref="G31:G32"/>
    <mergeCell ref="D33:D34"/>
    <mergeCell ref="E33:E34"/>
    <mergeCell ref="F33:F34"/>
    <mergeCell ref="G33:G34"/>
    <mergeCell ref="D35:D36"/>
    <mergeCell ref="E35:E36"/>
    <mergeCell ref="F35:F36"/>
    <mergeCell ref="G35:G36"/>
    <mergeCell ref="D37:D38"/>
    <mergeCell ref="E37:E38"/>
    <mergeCell ref="F37:F38"/>
    <mergeCell ref="G37:G38"/>
    <mergeCell ref="D39:D40"/>
    <mergeCell ref="E39:E40"/>
    <mergeCell ref="F39:F40"/>
    <mergeCell ref="G39:G40"/>
    <mergeCell ref="D41:D42"/>
    <mergeCell ref="E41:E42"/>
    <mergeCell ref="F41:F42"/>
    <mergeCell ref="G41:G42"/>
    <mergeCell ref="D43:D44"/>
    <mergeCell ref="E43:E44"/>
    <mergeCell ref="F43:F44"/>
    <mergeCell ref="G43:G44"/>
    <mergeCell ref="D45:D46"/>
    <mergeCell ref="E45:E46"/>
    <mergeCell ref="F45:F46"/>
    <mergeCell ref="G45:G46"/>
    <mergeCell ref="D47:D48"/>
    <mergeCell ref="E47:E48"/>
    <mergeCell ref="F47:F48"/>
    <mergeCell ref="G47:G48"/>
    <mergeCell ref="F63:F64"/>
    <mergeCell ref="G63:G64"/>
    <mergeCell ref="D65:D66"/>
    <mergeCell ref="E65:E66"/>
    <mergeCell ref="F65:F66"/>
    <mergeCell ref="G65:G66"/>
    <mergeCell ref="D67:D68"/>
    <mergeCell ref="E67:E68"/>
    <mergeCell ref="F67:F68"/>
    <mergeCell ref="G67:G68"/>
    <mergeCell ref="D49:D50"/>
    <mergeCell ref="E49:E50"/>
    <mergeCell ref="F49:F50"/>
    <mergeCell ref="G49:G50"/>
    <mergeCell ref="D51:D52"/>
    <mergeCell ref="E51:E52"/>
    <mergeCell ref="F51:F52"/>
    <mergeCell ref="G51:G52"/>
    <mergeCell ref="D53:D54"/>
    <mergeCell ref="E53:E54"/>
    <mergeCell ref="F53:F54"/>
    <mergeCell ref="G53:G54"/>
    <mergeCell ref="D55:D56"/>
    <mergeCell ref="E55:E56"/>
    <mergeCell ref="F55:F56"/>
    <mergeCell ref="G55:G56"/>
    <mergeCell ref="D57:D58"/>
    <mergeCell ref="E57:E58"/>
    <mergeCell ref="F57:F58"/>
    <mergeCell ref="G57:G58"/>
    <mergeCell ref="B7:B79"/>
    <mergeCell ref="A7:A79"/>
    <mergeCell ref="G69:G70"/>
    <mergeCell ref="F69:F70"/>
    <mergeCell ref="E69:E70"/>
    <mergeCell ref="D69:D70"/>
    <mergeCell ref="D71:D72"/>
    <mergeCell ref="E71:E72"/>
    <mergeCell ref="F71:F72"/>
    <mergeCell ref="G71:G72"/>
    <mergeCell ref="D73:D74"/>
    <mergeCell ref="E73:E74"/>
    <mergeCell ref="F73:F74"/>
    <mergeCell ref="G73:G74"/>
    <mergeCell ref="D75:D76"/>
    <mergeCell ref="E75:E76"/>
    <mergeCell ref="F75:F76"/>
    <mergeCell ref="G75:G76"/>
    <mergeCell ref="D77:D78"/>
    <mergeCell ref="E77:E78"/>
    <mergeCell ref="F77:F78"/>
    <mergeCell ref="G77:G78"/>
    <mergeCell ref="D59:D60"/>
    <mergeCell ref="E59:E60"/>
    <mergeCell ref="F59:F60"/>
    <mergeCell ref="G59:G60"/>
    <mergeCell ref="D61:D62"/>
    <mergeCell ref="E61:E62"/>
    <mergeCell ref="F61:F62"/>
    <mergeCell ref="G61:G62"/>
    <mergeCell ref="D63:D64"/>
    <mergeCell ref="E63:E64"/>
    <mergeCell ref="D179:D180"/>
    <mergeCell ref="E179:E180"/>
    <mergeCell ref="F179:F180"/>
    <mergeCell ref="G179:G180"/>
    <mergeCell ref="D181:D182"/>
    <mergeCell ref="E181:E182"/>
    <mergeCell ref="F181:F182"/>
    <mergeCell ref="G181:G182"/>
    <mergeCell ref="D175:D176"/>
    <mergeCell ref="E175:E176"/>
    <mergeCell ref="F175:F176"/>
    <mergeCell ref="G175:G176"/>
    <mergeCell ref="D177:D178"/>
    <mergeCell ref="E177:E178"/>
    <mergeCell ref="F177:F178"/>
    <mergeCell ref="G177:G178"/>
    <mergeCell ref="G84:G85"/>
    <mergeCell ref="G86:G87"/>
    <mergeCell ref="G88:G89"/>
    <mergeCell ref="F88:F89"/>
    <mergeCell ref="F86:F87"/>
    <mergeCell ref="F84:F85"/>
    <mergeCell ref="G164:G165"/>
    <mergeCell ref="F164:F165"/>
    <mergeCell ref="E164:E165"/>
    <mergeCell ref="D164:D165"/>
    <mergeCell ref="D162:D163"/>
    <mergeCell ref="E162:E163"/>
    <mergeCell ref="F162:F163"/>
    <mergeCell ref="G162:G163"/>
    <mergeCell ref="G168:G169"/>
    <mergeCell ref="D166:D167"/>
    <mergeCell ref="D191:D192"/>
    <mergeCell ref="E191:E192"/>
    <mergeCell ref="F191:F192"/>
    <mergeCell ref="G191:G192"/>
    <mergeCell ref="D193:D194"/>
    <mergeCell ref="E193:E194"/>
    <mergeCell ref="F193:F194"/>
    <mergeCell ref="G193:G194"/>
    <mergeCell ref="D187:D188"/>
    <mergeCell ref="E187:E188"/>
    <mergeCell ref="F187:F188"/>
    <mergeCell ref="G187:G188"/>
    <mergeCell ref="D189:D190"/>
    <mergeCell ref="E189:E190"/>
    <mergeCell ref="F189:F190"/>
    <mergeCell ref="G189:G190"/>
    <mergeCell ref="D183:D184"/>
    <mergeCell ref="E183:E184"/>
    <mergeCell ref="F183:F184"/>
    <mergeCell ref="G183:G184"/>
    <mergeCell ref="D185:D186"/>
    <mergeCell ref="E185:E186"/>
    <mergeCell ref="F185:F186"/>
    <mergeCell ref="G185:G186"/>
    <mergeCell ref="D203:D204"/>
    <mergeCell ref="E203:E204"/>
    <mergeCell ref="F203:F204"/>
    <mergeCell ref="G203:G204"/>
    <mergeCell ref="D205:D206"/>
    <mergeCell ref="E205:E206"/>
    <mergeCell ref="F205:F206"/>
    <mergeCell ref="G205:G206"/>
    <mergeCell ref="D199:D200"/>
    <mergeCell ref="E199:E200"/>
    <mergeCell ref="F199:F200"/>
    <mergeCell ref="G199:G200"/>
    <mergeCell ref="D201:D202"/>
    <mergeCell ref="E201:E202"/>
    <mergeCell ref="F201:F202"/>
    <mergeCell ref="G201:G202"/>
    <mergeCell ref="D195:D196"/>
    <mergeCell ref="E195:E196"/>
    <mergeCell ref="F195:F196"/>
    <mergeCell ref="G195:G196"/>
    <mergeCell ref="D197:D198"/>
    <mergeCell ref="E197:E198"/>
    <mergeCell ref="F197:F198"/>
    <mergeCell ref="G197:G198"/>
    <mergeCell ref="F219:F220"/>
    <mergeCell ref="G219:G220"/>
    <mergeCell ref="D217:D218"/>
    <mergeCell ref="E217:E218"/>
    <mergeCell ref="G217:G218"/>
    <mergeCell ref="F217:F218"/>
    <mergeCell ref="D211:D212"/>
    <mergeCell ref="E211:E212"/>
    <mergeCell ref="F211:F212"/>
    <mergeCell ref="G211:G212"/>
    <mergeCell ref="D213:D214"/>
    <mergeCell ref="E213:E214"/>
    <mergeCell ref="F213:F214"/>
    <mergeCell ref="G213:G214"/>
    <mergeCell ref="D207:D208"/>
    <mergeCell ref="E207:E208"/>
    <mergeCell ref="F207:F208"/>
    <mergeCell ref="G207:G208"/>
    <mergeCell ref="D209:D210"/>
    <mergeCell ref="E209:E210"/>
    <mergeCell ref="F209:F210"/>
    <mergeCell ref="G209:G210"/>
    <mergeCell ref="A175:A337"/>
    <mergeCell ref="B175:B337"/>
    <mergeCell ref="E172:E173"/>
    <mergeCell ref="F172:F173"/>
    <mergeCell ref="G172:G173"/>
    <mergeCell ref="G170:G171"/>
    <mergeCell ref="F170:F171"/>
    <mergeCell ref="E170:E171"/>
    <mergeCell ref="E168:E169"/>
    <mergeCell ref="F168:F169"/>
    <mergeCell ref="D225:D226"/>
    <mergeCell ref="E225:E226"/>
    <mergeCell ref="F225:F226"/>
    <mergeCell ref="G225:G226"/>
    <mergeCell ref="D227:D228"/>
    <mergeCell ref="E227:E228"/>
    <mergeCell ref="F227:F228"/>
    <mergeCell ref="G227:G228"/>
    <mergeCell ref="D221:D222"/>
    <mergeCell ref="D223:D224"/>
    <mergeCell ref="E221:E222"/>
    <mergeCell ref="G221:G222"/>
    <mergeCell ref="F221:F222"/>
    <mergeCell ref="E223:E224"/>
    <mergeCell ref="F223:F224"/>
    <mergeCell ref="G223:G224"/>
    <mergeCell ref="D215:D216"/>
    <mergeCell ref="E215:E216"/>
    <mergeCell ref="F215:F216"/>
    <mergeCell ref="G215:G216"/>
    <mergeCell ref="D219:D220"/>
    <mergeCell ref="E219:E220"/>
    <mergeCell ref="D235:D236"/>
    <mergeCell ref="E235:E236"/>
    <mergeCell ref="F235:F236"/>
    <mergeCell ref="G235:G236"/>
    <mergeCell ref="D237:D238"/>
    <mergeCell ref="E237:E238"/>
    <mergeCell ref="F237:F238"/>
    <mergeCell ref="G237:G238"/>
    <mergeCell ref="D231:D232"/>
    <mergeCell ref="E231:E232"/>
    <mergeCell ref="F231:F232"/>
    <mergeCell ref="G231:G232"/>
    <mergeCell ref="D233:D234"/>
    <mergeCell ref="E233:E234"/>
    <mergeCell ref="F233:F234"/>
    <mergeCell ref="G233:G234"/>
    <mergeCell ref="D229:D230"/>
    <mergeCell ref="E229:E230"/>
    <mergeCell ref="G229:G230"/>
    <mergeCell ref="F229:F230"/>
    <mergeCell ref="D241:D242"/>
    <mergeCell ref="E241:E242"/>
    <mergeCell ref="F241:F242"/>
    <mergeCell ref="G241:G242"/>
    <mergeCell ref="D253:D254"/>
    <mergeCell ref="E253:E254"/>
    <mergeCell ref="F253:F254"/>
    <mergeCell ref="G253:G254"/>
    <mergeCell ref="D245:D246"/>
    <mergeCell ref="E245:E246"/>
    <mergeCell ref="F245:F246"/>
    <mergeCell ref="G245:G246"/>
    <mergeCell ref="D243:D244"/>
    <mergeCell ref="E243:E244"/>
    <mergeCell ref="F243:F244"/>
    <mergeCell ref="G243:G244"/>
    <mergeCell ref="D239:D240"/>
    <mergeCell ref="E239:E240"/>
    <mergeCell ref="F239:F240"/>
    <mergeCell ref="G239:G240"/>
    <mergeCell ref="D251:D252"/>
    <mergeCell ref="E251:E252"/>
    <mergeCell ref="F251:F252"/>
    <mergeCell ref="G251:G252"/>
    <mergeCell ref="D249:D250"/>
    <mergeCell ref="E249:E250"/>
    <mergeCell ref="F249:F250"/>
    <mergeCell ref="G249:G250"/>
    <mergeCell ref="D247:D248"/>
    <mergeCell ref="E247:E248"/>
    <mergeCell ref="F247:F248"/>
    <mergeCell ref="G247:G248"/>
    <mergeCell ref="D313:D314"/>
    <mergeCell ref="E313:E314"/>
    <mergeCell ref="F313:F314"/>
    <mergeCell ref="G313:G314"/>
    <mergeCell ref="D311:D312"/>
    <mergeCell ref="E311:E312"/>
    <mergeCell ref="F311:F312"/>
    <mergeCell ref="G311:G312"/>
    <mergeCell ref="D257:D258"/>
    <mergeCell ref="E257:E258"/>
    <mergeCell ref="F257:F258"/>
    <mergeCell ref="G257:G258"/>
    <mergeCell ref="D255:D256"/>
    <mergeCell ref="E255:E256"/>
    <mergeCell ref="F255:F256"/>
    <mergeCell ref="G255:G256"/>
    <mergeCell ref="D261:D262"/>
    <mergeCell ref="E261:E262"/>
    <mergeCell ref="F261:F262"/>
    <mergeCell ref="G261:G262"/>
    <mergeCell ref="G259:G260"/>
    <mergeCell ref="E259:E260"/>
    <mergeCell ref="F259:F260"/>
    <mergeCell ref="D259:D260"/>
    <mergeCell ref="E303:E304"/>
    <mergeCell ref="F303:F304"/>
    <mergeCell ref="G303:G304"/>
    <mergeCell ref="G305:G306"/>
    <mergeCell ref="E305:E306"/>
    <mergeCell ref="F305:F306"/>
    <mergeCell ref="D305:D306"/>
    <mergeCell ref="D303:D304"/>
    <mergeCell ref="D301:D302"/>
    <mergeCell ref="E301:E302"/>
    <mergeCell ref="F301:F302"/>
    <mergeCell ref="D309:D310"/>
    <mergeCell ref="E309:E310"/>
    <mergeCell ref="F309:F310"/>
    <mergeCell ref="G309:G310"/>
    <mergeCell ref="D307:D308"/>
    <mergeCell ref="E307:E308"/>
    <mergeCell ref="F307:F308"/>
    <mergeCell ref="G307:G308"/>
    <mergeCell ref="D295:D296"/>
    <mergeCell ref="E295:E296"/>
    <mergeCell ref="F295:F296"/>
    <mergeCell ref="G295:G296"/>
    <mergeCell ref="G293:G294"/>
    <mergeCell ref="F293:F294"/>
    <mergeCell ref="E293:E294"/>
    <mergeCell ref="D293:D294"/>
    <mergeCell ref="D299:D300"/>
    <mergeCell ref="E299:E300"/>
    <mergeCell ref="F299:F300"/>
    <mergeCell ref="G299:G300"/>
    <mergeCell ref="G297:G298"/>
    <mergeCell ref="F297:F298"/>
    <mergeCell ref="E297:E298"/>
    <mergeCell ref="D297:D298"/>
    <mergeCell ref="G301:G302"/>
    <mergeCell ref="D283:D284"/>
    <mergeCell ref="E283:E284"/>
    <mergeCell ref="F283:F284"/>
    <mergeCell ref="G283:G284"/>
    <mergeCell ref="D281:D282"/>
    <mergeCell ref="E281:E282"/>
    <mergeCell ref="F281:F282"/>
    <mergeCell ref="G281:G282"/>
    <mergeCell ref="D287:D288"/>
    <mergeCell ref="E287:E288"/>
    <mergeCell ref="F287:F288"/>
    <mergeCell ref="G287:G288"/>
    <mergeCell ref="D285:D286"/>
    <mergeCell ref="E285:E286"/>
    <mergeCell ref="F285:F286"/>
    <mergeCell ref="G285:G286"/>
    <mergeCell ref="D291:D292"/>
    <mergeCell ref="E291:E292"/>
    <mergeCell ref="F291:F292"/>
    <mergeCell ref="G291:G292"/>
    <mergeCell ref="G289:G290"/>
    <mergeCell ref="F289:F290"/>
    <mergeCell ref="E289:E290"/>
    <mergeCell ref="D289:D290"/>
    <mergeCell ref="D271:D272"/>
    <mergeCell ref="E271:E272"/>
    <mergeCell ref="F271:F272"/>
    <mergeCell ref="G271:G272"/>
    <mergeCell ref="D269:D270"/>
    <mergeCell ref="E269:E270"/>
    <mergeCell ref="F269:F270"/>
    <mergeCell ref="G269:G270"/>
    <mergeCell ref="D275:D276"/>
    <mergeCell ref="E275:E276"/>
    <mergeCell ref="F275:F276"/>
    <mergeCell ref="G275:G276"/>
    <mergeCell ref="G273:G274"/>
    <mergeCell ref="F273:F274"/>
    <mergeCell ref="E273:E274"/>
    <mergeCell ref="D273:D274"/>
    <mergeCell ref="G279:G280"/>
    <mergeCell ref="F279:F280"/>
    <mergeCell ref="E279:E280"/>
    <mergeCell ref="D279:D280"/>
    <mergeCell ref="D277:D278"/>
    <mergeCell ref="E277:E278"/>
    <mergeCell ref="F277:F278"/>
    <mergeCell ref="G277:G278"/>
    <mergeCell ref="D321:D322"/>
    <mergeCell ref="E321:E322"/>
    <mergeCell ref="F321:F322"/>
    <mergeCell ref="G321:G322"/>
    <mergeCell ref="D323:D324"/>
    <mergeCell ref="E323:E324"/>
    <mergeCell ref="F323:F324"/>
    <mergeCell ref="G323:G324"/>
    <mergeCell ref="D317:D318"/>
    <mergeCell ref="E317:E318"/>
    <mergeCell ref="F317:F318"/>
    <mergeCell ref="G317:G318"/>
    <mergeCell ref="D319:D320"/>
    <mergeCell ref="E319:E320"/>
    <mergeCell ref="F319:F320"/>
    <mergeCell ref="G319:G320"/>
    <mergeCell ref="D263:D264"/>
    <mergeCell ref="E263:E264"/>
    <mergeCell ref="F263:F264"/>
    <mergeCell ref="G263:G264"/>
    <mergeCell ref="D315:D316"/>
    <mergeCell ref="E315:E316"/>
    <mergeCell ref="F315:F316"/>
    <mergeCell ref="G315:G316"/>
    <mergeCell ref="D267:D268"/>
    <mergeCell ref="E267:E268"/>
    <mergeCell ref="F267:F268"/>
    <mergeCell ref="G267:G268"/>
    <mergeCell ref="D265:D266"/>
    <mergeCell ref="E265:E266"/>
    <mergeCell ref="F265:F266"/>
    <mergeCell ref="G265:G266"/>
    <mergeCell ref="G329:G330"/>
    <mergeCell ref="D331:D332"/>
    <mergeCell ref="E331:E332"/>
    <mergeCell ref="F331:F332"/>
    <mergeCell ref="G331:G332"/>
    <mergeCell ref="D333:D334"/>
    <mergeCell ref="E333:E334"/>
    <mergeCell ref="F333:F334"/>
    <mergeCell ref="G333:G334"/>
    <mergeCell ref="E335:E336"/>
    <mergeCell ref="F335:F336"/>
    <mergeCell ref="G335:G336"/>
    <mergeCell ref="D325:D326"/>
    <mergeCell ref="E325:E326"/>
    <mergeCell ref="F325:F326"/>
    <mergeCell ref="G325:G326"/>
    <mergeCell ref="D327:D328"/>
    <mergeCell ref="E327:E328"/>
    <mergeCell ref="F327:F328"/>
    <mergeCell ref="G327:G328"/>
    <mergeCell ref="D338:D339"/>
    <mergeCell ref="E338:E339"/>
    <mergeCell ref="F338:F339"/>
    <mergeCell ref="G338:G339"/>
    <mergeCell ref="D340:D341"/>
    <mergeCell ref="E340:E341"/>
    <mergeCell ref="F340:F341"/>
    <mergeCell ref="G340:G341"/>
    <mergeCell ref="B338:B580"/>
    <mergeCell ref="G82:G83"/>
    <mergeCell ref="F82:F83"/>
    <mergeCell ref="E82:E83"/>
    <mergeCell ref="D82:D83"/>
    <mergeCell ref="E80:E81"/>
    <mergeCell ref="F80:F81"/>
    <mergeCell ref="G80:G81"/>
    <mergeCell ref="F128:F129"/>
    <mergeCell ref="F126:F127"/>
    <mergeCell ref="F124:F125"/>
    <mergeCell ref="F122:F123"/>
    <mergeCell ref="F120:F121"/>
    <mergeCell ref="E88:E89"/>
    <mergeCell ref="D88:D89"/>
    <mergeCell ref="G92:G93"/>
    <mergeCell ref="G96:G97"/>
    <mergeCell ref="F96:F97"/>
    <mergeCell ref="E96:E97"/>
    <mergeCell ref="D96:D97"/>
    <mergeCell ref="D335:D336"/>
    <mergeCell ref="D329:D330"/>
    <mergeCell ref="E329:E330"/>
    <mergeCell ref="F329:F330"/>
    <mergeCell ref="D350:D351"/>
    <mergeCell ref="E350:E351"/>
    <mergeCell ref="F350:F351"/>
    <mergeCell ref="G350:G351"/>
    <mergeCell ref="G352:G353"/>
    <mergeCell ref="F352:F353"/>
    <mergeCell ref="E352:E353"/>
    <mergeCell ref="D352:D353"/>
    <mergeCell ref="D346:D347"/>
    <mergeCell ref="E346:E347"/>
    <mergeCell ref="F346:F347"/>
    <mergeCell ref="G346:G347"/>
    <mergeCell ref="D348:D349"/>
    <mergeCell ref="E348:E349"/>
    <mergeCell ref="F348:F349"/>
    <mergeCell ref="G348:G349"/>
    <mergeCell ref="D342:D343"/>
    <mergeCell ref="E342:E343"/>
    <mergeCell ref="F342:F343"/>
    <mergeCell ref="G342:G343"/>
    <mergeCell ref="D344:D345"/>
    <mergeCell ref="E344:E345"/>
    <mergeCell ref="F344:F345"/>
    <mergeCell ref="G344:G345"/>
    <mergeCell ref="D362:D363"/>
    <mergeCell ref="E362:E363"/>
    <mergeCell ref="F362:F363"/>
    <mergeCell ref="G362:G363"/>
    <mergeCell ref="D364:D365"/>
    <mergeCell ref="E364:E365"/>
    <mergeCell ref="F364:F365"/>
    <mergeCell ref="G364:G365"/>
    <mergeCell ref="D358:D359"/>
    <mergeCell ref="E358:E359"/>
    <mergeCell ref="F358:F359"/>
    <mergeCell ref="G358:G359"/>
    <mergeCell ref="D360:D361"/>
    <mergeCell ref="E360:E361"/>
    <mergeCell ref="F360:F361"/>
    <mergeCell ref="G360:G361"/>
    <mergeCell ref="D354:D355"/>
    <mergeCell ref="E354:E355"/>
    <mergeCell ref="F354:F355"/>
    <mergeCell ref="G354:G355"/>
    <mergeCell ref="G356:G357"/>
    <mergeCell ref="F356:F357"/>
    <mergeCell ref="E356:E357"/>
    <mergeCell ref="D356:D357"/>
    <mergeCell ref="D374:D375"/>
    <mergeCell ref="E374:E375"/>
    <mergeCell ref="F374:F375"/>
    <mergeCell ref="G374:G375"/>
    <mergeCell ref="D376:D377"/>
    <mergeCell ref="E376:E377"/>
    <mergeCell ref="F376:F377"/>
    <mergeCell ref="G376:G377"/>
    <mergeCell ref="D370:D371"/>
    <mergeCell ref="E370:E371"/>
    <mergeCell ref="F370:F371"/>
    <mergeCell ref="G370:G371"/>
    <mergeCell ref="D372:D373"/>
    <mergeCell ref="E372:E373"/>
    <mergeCell ref="F372:F373"/>
    <mergeCell ref="G372:G373"/>
    <mergeCell ref="D366:D367"/>
    <mergeCell ref="E366:E367"/>
    <mergeCell ref="F366:F367"/>
    <mergeCell ref="G366:G367"/>
    <mergeCell ref="D368:D369"/>
    <mergeCell ref="E368:E369"/>
    <mergeCell ref="F368:F369"/>
    <mergeCell ref="G368:G369"/>
    <mergeCell ref="D386:D387"/>
    <mergeCell ref="E386:E387"/>
    <mergeCell ref="F386:F387"/>
    <mergeCell ref="G386:G387"/>
    <mergeCell ref="D388:D389"/>
    <mergeCell ref="E388:E389"/>
    <mergeCell ref="F388:F389"/>
    <mergeCell ref="G388:G389"/>
    <mergeCell ref="D382:D383"/>
    <mergeCell ref="E382:E383"/>
    <mergeCell ref="F382:F383"/>
    <mergeCell ref="G382:G383"/>
    <mergeCell ref="D384:D385"/>
    <mergeCell ref="E384:E385"/>
    <mergeCell ref="F384:F385"/>
    <mergeCell ref="G384:G385"/>
    <mergeCell ref="D378:D379"/>
    <mergeCell ref="E378:E379"/>
    <mergeCell ref="F378:F379"/>
    <mergeCell ref="G378:G379"/>
    <mergeCell ref="D380:D381"/>
    <mergeCell ref="E380:E381"/>
    <mergeCell ref="F380:F381"/>
    <mergeCell ref="G380:G381"/>
    <mergeCell ref="D398:D399"/>
    <mergeCell ref="E398:E399"/>
    <mergeCell ref="F398:F399"/>
    <mergeCell ref="G398:G399"/>
    <mergeCell ref="D400:D401"/>
    <mergeCell ref="E400:E401"/>
    <mergeCell ref="F400:F401"/>
    <mergeCell ref="G400:G401"/>
    <mergeCell ref="D394:D395"/>
    <mergeCell ref="E394:E395"/>
    <mergeCell ref="F394:F395"/>
    <mergeCell ref="G394:G395"/>
    <mergeCell ref="D396:D397"/>
    <mergeCell ref="E396:E397"/>
    <mergeCell ref="F396:F397"/>
    <mergeCell ref="G396:G397"/>
    <mergeCell ref="D390:D391"/>
    <mergeCell ref="E390:E391"/>
    <mergeCell ref="F390:F391"/>
    <mergeCell ref="G390:G391"/>
    <mergeCell ref="D392:D393"/>
    <mergeCell ref="E392:E393"/>
    <mergeCell ref="F392:F393"/>
    <mergeCell ref="G392:G393"/>
    <mergeCell ref="E508:E509"/>
    <mergeCell ref="F508:F509"/>
    <mergeCell ref="G508:G509"/>
    <mergeCell ref="D506:D507"/>
    <mergeCell ref="E506:E507"/>
    <mergeCell ref="F506:F507"/>
    <mergeCell ref="G506:G507"/>
    <mergeCell ref="D504:D505"/>
    <mergeCell ref="E504:E505"/>
    <mergeCell ref="F504:F505"/>
    <mergeCell ref="D406:D407"/>
    <mergeCell ref="E406:E407"/>
    <mergeCell ref="F406:F407"/>
    <mergeCell ref="G406:G407"/>
    <mergeCell ref="D402:D403"/>
    <mergeCell ref="E402:E403"/>
    <mergeCell ref="F402:F403"/>
    <mergeCell ref="G402:G403"/>
    <mergeCell ref="D404:D405"/>
    <mergeCell ref="E404:E405"/>
    <mergeCell ref="F404:F405"/>
    <mergeCell ref="G404:G405"/>
    <mergeCell ref="G494:G495"/>
    <mergeCell ref="D492:D493"/>
    <mergeCell ref="E492:E493"/>
    <mergeCell ref="F492:F493"/>
    <mergeCell ref="G492:G493"/>
    <mergeCell ref="D496:D497"/>
    <mergeCell ref="E496:E497"/>
    <mergeCell ref="D494:D495"/>
    <mergeCell ref="E494:E495"/>
    <mergeCell ref="F494:F495"/>
    <mergeCell ref="D500:D501"/>
    <mergeCell ref="E500:E501"/>
    <mergeCell ref="G500:G501"/>
    <mergeCell ref="F500:F501"/>
    <mergeCell ref="D498:D499"/>
    <mergeCell ref="E498:E499"/>
    <mergeCell ref="F498:F499"/>
    <mergeCell ref="G498:G499"/>
    <mergeCell ref="D482:D483"/>
    <mergeCell ref="E482:E483"/>
    <mergeCell ref="F482:F483"/>
    <mergeCell ref="G482:G483"/>
    <mergeCell ref="D480:D481"/>
    <mergeCell ref="E480:E481"/>
    <mergeCell ref="F480:F481"/>
    <mergeCell ref="G480:G481"/>
    <mergeCell ref="D486:D487"/>
    <mergeCell ref="E486:E487"/>
    <mergeCell ref="F486:F487"/>
    <mergeCell ref="G486:G487"/>
    <mergeCell ref="D484:D485"/>
    <mergeCell ref="E484:E485"/>
    <mergeCell ref="F484:F485"/>
    <mergeCell ref="G484:G485"/>
    <mergeCell ref="G490:G491"/>
    <mergeCell ref="F490:F491"/>
    <mergeCell ref="E490:E491"/>
    <mergeCell ref="D490:D491"/>
    <mergeCell ref="D488:D489"/>
    <mergeCell ref="E488:E489"/>
    <mergeCell ref="F488:F489"/>
    <mergeCell ref="G488:G489"/>
    <mergeCell ref="D470:D471"/>
    <mergeCell ref="E470:E471"/>
    <mergeCell ref="F470:F471"/>
    <mergeCell ref="G470:G471"/>
    <mergeCell ref="D468:D469"/>
    <mergeCell ref="E468:E469"/>
    <mergeCell ref="F468:F469"/>
    <mergeCell ref="G468:G469"/>
    <mergeCell ref="D474:D475"/>
    <mergeCell ref="E474:E475"/>
    <mergeCell ref="F474:F475"/>
    <mergeCell ref="G474:G475"/>
    <mergeCell ref="D472:D473"/>
    <mergeCell ref="E472:E473"/>
    <mergeCell ref="F472:F473"/>
    <mergeCell ref="G472:G473"/>
    <mergeCell ref="G478:G479"/>
    <mergeCell ref="F478:F479"/>
    <mergeCell ref="E478:E479"/>
    <mergeCell ref="D478:D479"/>
    <mergeCell ref="D476:D477"/>
    <mergeCell ref="E476:E477"/>
    <mergeCell ref="F476:F477"/>
    <mergeCell ref="G476:G477"/>
    <mergeCell ref="D458:D459"/>
    <mergeCell ref="E458:E459"/>
    <mergeCell ref="F458:F459"/>
    <mergeCell ref="G458:G459"/>
    <mergeCell ref="D456:D457"/>
    <mergeCell ref="E456:E457"/>
    <mergeCell ref="F456:F457"/>
    <mergeCell ref="G456:G457"/>
    <mergeCell ref="D462:D463"/>
    <mergeCell ref="E462:E463"/>
    <mergeCell ref="F462:F463"/>
    <mergeCell ref="G462:G463"/>
    <mergeCell ref="D460:D461"/>
    <mergeCell ref="E460:E461"/>
    <mergeCell ref="F460:F461"/>
    <mergeCell ref="G460:G461"/>
    <mergeCell ref="D466:D467"/>
    <mergeCell ref="E466:E467"/>
    <mergeCell ref="F466:F467"/>
    <mergeCell ref="G466:G467"/>
    <mergeCell ref="D464:D465"/>
    <mergeCell ref="E464:E465"/>
    <mergeCell ref="F464:F465"/>
    <mergeCell ref="G464:G465"/>
    <mergeCell ref="G446:G447"/>
    <mergeCell ref="F446:F447"/>
    <mergeCell ref="E446:E447"/>
    <mergeCell ref="D446:D447"/>
    <mergeCell ref="D444:D445"/>
    <mergeCell ref="E444:E445"/>
    <mergeCell ref="F444:F445"/>
    <mergeCell ref="G444:G445"/>
    <mergeCell ref="G450:G451"/>
    <mergeCell ref="F450:F451"/>
    <mergeCell ref="E450:E451"/>
    <mergeCell ref="D450:D451"/>
    <mergeCell ref="D448:D449"/>
    <mergeCell ref="E448:E449"/>
    <mergeCell ref="F448:F449"/>
    <mergeCell ref="G448:G449"/>
    <mergeCell ref="D454:D455"/>
    <mergeCell ref="E454:E455"/>
    <mergeCell ref="F454:F455"/>
    <mergeCell ref="G454:G455"/>
    <mergeCell ref="D452:D453"/>
    <mergeCell ref="E452:E453"/>
    <mergeCell ref="F452:F453"/>
    <mergeCell ref="G452:G453"/>
    <mergeCell ref="D434:D435"/>
    <mergeCell ref="E434:E435"/>
    <mergeCell ref="F434:F435"/>
    <mergeCell ref="G434:G435"/>
    <mergeCell ref="D432:D433"/>
    <mergeCell ref="E432:E433"/>
    <mergeCell ref="F432:F433"/>
    <mergeCell ref="G432:G433"/>
    <mergeCell ref="G438:G439"/>
    <mergeCell ref="F438:F439"/>
    <mergeCell ref="E438:E439"/>
    <mergeCell ref="D438:D439"/>
    <mergeCell ref="D436:D437"/>
    <mergeCell ref="E436:E437"/>
    <mergeCell ref="F436:F437"/>
    <mergeCell ref="G436:G437"/>
    <mergeCell ref="D442:D443"/>
    <mergeCell ref="E442:E443"/>
    <mergeCell ref="F442:F443"/>
    <mergeCell ref="G442:G443"/>
    <mergeCell ref="D440:D441"/>
    <mergeCell ref="E440:E441"/>
    <mergeCell ref="F440:F441"/>
    <mergeCell ref="G440:G441"/>
    <mergeCell ref="D422:D423"/>
    <mergeCell ref="E422:E423"/>
    <mergeCell ref="F422:F423"/>
    <mergeCell ref="G422:G423"/>
    <mergeCell ref="G420:G421"/>
    <mergeCell ref="F420:F421"/>
    <mergeCell ref="E420:E421"/>
    <mergeCell ref="D420:D421"/>
    <mergeCell ref="G426:G427"/>
    <mergeCell ref="F426:F427"/>
    <mergeCell ref="E426:E427"/>
    <mergeCell ref="D426:D427"/>
    <mergeCell ref="D424:D425"/>
    <mergeCell ref="E424:E425"/>
    <mergeCell ref="F424:F425"/>
    <mergeCell ref="G424:G425"/>
    <mergeCell ref="G430:G431"/>
    <mergeCell ref="F430:F431"/>
    <mergeCell ref="E430:E431"/>
    <mergeCell ref="D430:D431"/>
    <mergeCell ref="D428:D429"/>
    <mergeCell ref="E428:E429"/>
    <mergeCell ref="F428:F429"/>
    <mergeCell ref="G428:G429"/>
    <mergeCell ref="D410:D411"/>
    <mergeCell ref="E410:E411"/>
    <mergeCell ref="F410:F411"/>
    <mergeCell ref="G410:G411"/>
    <mergeCell ref="D408:D409"/>
    <mergeCell ref="E408:E409"/>
    <mergeCell ref="F408:F409"/>
    <mergeCell ref="G408:G409"/>
    <mergeCell ref="D414:D415"/>
    <mergeCell ref="E414:E415"/>
    <mergeCell ref="F414:F415"/>
    <mergeCell ref="G414:G415"/>
    <mergeCell ref="D412:D413"/>
    <mergeCell ref="E412:E413"/>
    <mergeCell ref="F412:F413"/>
    <mergeCell ref="G412:G413"/>
    <mergeCell ref="D418:D419"/>
    <mergeCell ref="E418:E419"/>
    <mergeCell ref="F418:F419"/>
    <mergeCell ref="G418:G419"/>
    <mergeCell ref="G416:G417"/>
    <mergeCell ref="F416:F417"/>
    <mergeCell ref="E416:E417"/>
    <mergeCell ref="D416:D417"/>
    <mergeCell ref="E548:E549"/>
    <mergeCell ref="G548:G549"/>
    <mergeCell ref="F548:F549"/>
    <mergeCell ref="D546:D547"/>
    <mergeCell ref="E546:E547"/>
    <mergeCell ref="F546:F547"/>
    <mergeCell ref="G546:G547"/>
    <mergeCell ref="G496:G497"/>
    <mergeCell ref="F496:F497"/>
    <mergeCell ref="D554:D555"/>
    <mergeCell ref="E554:E555"/>
    <mergeCell ref="F554:F555"/>
    <mergeCell ref="G554:G555"/>
    <mergeCell ref="D552:D553"/>
    <mergeCell ref="E552:E553"/>
    <mergeCell ref="F552:F553"/>
    <mergeCell ref="G552:G553"/>
    <mergeCell ref="D550:D551"/>
    <mergeCell ref="E550:E551"/>
    <mergeCell ref="F550:F551"/>
    <mergeCell ref="G550:G551"/>
    <mergeCell ref="D548:D549"/>
    <mergeCell ref="G504:G505"/>
    <mergeCell ref="D502:D503"/>
    <mergeCell ref="E502:E503"/>
    <mergeCell ref="F502:F503"/>
    <mergeCell ref="G502:G503"/>
    <mergeCell ref="D510:D511"/>
    <mergeCell ref="E510:E511"/>
    <mergeCell ref="F510:F511"/>
    <mergeCell ref="G510:G511"/>
    <mergeCell ref="D508:D509"/>
    <mergeCell ref="D536:D537"/>
    <mergeCell ref="E536:E537"/>
    <mergeCell ref="F536:F537"/>
    <mergeCell ref="G536:G537"/>
    <mergeCell ref="D534:D535"/>
    <mergeCell ref="E534:E535"/>
    <mergeCell ref="F534:F535"/>
    <mergeCell ref="G534:G535"/>
    <mergeCell ref="D540:D541"/>
    <mergeCell ref="E540:E541"/>
    <mergeCell ref="F540:F541"/>
    <mergeCell ref="G540:G541"/>
    <mergeCell ref="G538:G539"/>
    <mergeCell ref="F538:F539"/>
    <mergeCell ref="E538:E539"/>
    <mergeCell ref="D538:D539"/>
    <mergeCell ref="D544:D545"/>
    <mergeCell ref="E544:E545"/>
    <mergeCell ref="F544:F545"/>
    <mergeCell ref="G544:G545"/>
    <mergeCell ref="D542:D543"/>
    <mergeCell ref="E542:E543"/>
    <mergeCell ref="F542:F543"/>
    <mergeCell ref="G542:G543"/>
    <mergeCell ref="D524:D525"/>
    <mergeCell ref="E524:E525"/>
    <mergeCell ref="F524:F525"/>
    <mergeCell ref="G524:G525"/>
    <mergeCell ref="D522:D523"/>
    <mergeCell ref="E522:E523"/>
    <mergeCell ref="F522:F523"/>
    <mergeCell ref="G522:G523"/>
    <mergeCell ref="D528:D529"/>
    <mergeCell ref="E528:E529"/>
    <mergeCell ref="F528:F529"/>
    <mergeCell ref="G528:G529"/>
    <mergeCell ref="D526:D527"/>
    <mergeCell ref="E526:E527"/>
    <mergeCell ref="F526:F527"/>
    <mergeCell ref="G526:G527"/>
    <mergeCell ref="G532:G533"/>
    <mergeCell ref="F532:F533"/>
    <mergeCell ref="E532:E533"/>
    <mergeCell ref="D532:D533"/>
    <mergeCell ref="D530:D531"/>
    <mergeCell ref="E530:E531"/>
    <mergeCell ref="F530:F531"/>
    <mergeCell ref="G530:G531"/>
    <mergeCell ref="D512:D513"/>
    <mergeCell ref="E512:E513"/>
    <mergeCell ref="F512:F513"/>
    <mergeCell ref="G512:G513"/>
    <mergeCell ref="G514:G515"/>
    <mergeCell ref="D516:D517"/>
    <mergeCell ref="E516:E517"/>
    <mergeCell ref="F516:F517"/>
    <mergeCell ref="G516:G517"/>
    <mergeCell ref="D514:D515"/>
    <mergeCell ref="E514:E515"/>
    <mergeCell ref="F514:F515"/>
    <mergeCell ref="D520:D521"/>
    <mergeCell ref="E520:E521"/>
    <mergeCell ref="F520:F521"/>
    <mergeCell ref="G520:G521"/>
    <mergeCell ref="G518:G519"/>
    <mergeCell ref="F518:F519"/>
    <mergeCell ref="E518:E519"/>
    <mergeCell ref="D518:D519"/>
    <mergeCell ref="D564:D565"/>
    <mergeCell ref="E564:E565"/>
    <mergeCell ref="F564:F565"/>
    <mergeCell ref="G564:G565"/>
    <mergeCell ref="D566:D567"/>
    <mergeCell ref="E566:E567"/>
    <mergeCell ref="F566:F567"/>
    <mergeCell ref="G566:G567"/>
    <mergeCell ref="D560:D561"/>
    <mergeCell ref="E560:E561"/>
    <mergeCell ref="F560:F561"/>
    <mergeCell ref="G560:G561"/>
    <mergeCell ref="D562:D563"/>
    <mergeCell ref="E562:E563"/>
    <mergeCell ref="F562:F563"/>
    <mergeCell ref="G562:G563"/>
    <mergeCell ref="D556:D557"/>
    <mergeCell ref="E556:E557"/>
    <mergeCell ref="F556:F557"/>
    <mergeCell ref="G556:G557"/>
    <mergeCell ref="D558:D559"/>
    <mergeCell ref="E558:E559"/>
    <mergeCell ref="F558:F559"/>
    <mergeCell ref="G558:G559"/>
    <mergeCell ref="F578:F579"/>
    <mergeCell ref="G578:G579"/>
    <mergeCell ref="D572:D573"/>
    <mergeCell ref="E572:E573"/>
    <mergeCell ref="F572:F573"/>
    <mergeCell ref="G572:G573"/>
    <mergeCell ref="D574:D575"/>
    <mergeCell ref="E574:E575"/>
    <mergeCell ref="F574:F575"/>
    <mergeCell ref="G574:G575"/>
    <mergeCell ref="D568:D569"/>
    <mergeCell ref="E568:E569"/>
    <mergeCell ref="F568:F569"/>
    <mergeCell ref="G568:G569"/>
    <mergeCell ref="D570:D571"/>
    <mergeCell ref="E570:E571"/>
    <mergeCell ref="F570:F571"/>
    <mergeCell ref="G570:G571"/>
    <mergeCell ref="E166:E167"/>
    <mergeCell ref="F166:F167"/>
    <mergeCell ref="G166:G167"/>
    <mergeCell ref="A338:A580"/>
    <mergeCell ref="D80:D81"/>
    <mergeCell ref="D172:D173"/>
    <mergeCell ref="D170:D171"/>
    <mergeCell ref="D168:D169"/>
    <mergeCell ref="D160:D161"/>
    <mergeCell ref="D156:D157"/>
    <mergeCell ref="D154:D155"/>
    <mergeCell ref="D152:D153"/>
    <mergeCell ref="D150:D151"/>
    <mergeCell ref="D148:D149"/>
    <mergeCell ref="D144:D145"/>
    <mergeCell ref="D142:D143"/>
    <mergeCell ref="D576:D577"/>
    <mergeCell ref="E576:E577"/>
    <mergeCell ref="F576:F577"/>
    <mergeCell ref="G576:G577"/>
    <mergeCell ref="D578:D579"/>
    <mergeCell ref="E578:E579"/>
    <mergeCell ref="E152:E153"/>
    <mergeCell ref="F152:F153"/>
    <mergeCell ref="G152:G153"/>
    <mergeCell ref="G150:G151"/>
    <mergeCell ref="F150:F151"/>
    <mergeCell ref="E150:E151"/>
    <mergeCell ref="E156:E157"/>
    <mergeCell ref="F156:F157"/>
    <mergeCell ref="G156:G157"/>
    <mergeCell ref="G154:G155"/>
    <mergeCell ref="F154:F155"/>
    <mergeCell ref="E154:E155"/>
    <mergeCell ref="E160:E161"/>
    <mergeCell ref="F160:F161"/>
    <mergeCell ref="G160:G161"/>
    <mergeCell ref="D158:D159"/>
    <mergeCell ref="E158:E159"/>
    <mergeCell ref="F158:F159"/>
    <mergeCell ref="G158:G159"/>
    <mergeCell ref="D140:D141"/>
    <mergeCell ref="E140:E141"/>
    <mergeCell ref="F140:F141"/>
    <mergeCell ref="G140:G141"/>
    <mergeCell ref="G138:G139"/>
    <mergeCell ref="F138:F139"/>
    <mergeCell ref="E138:E139"/>
    <mergeCell ref="D138:D139"/>
    <mergeCell ref="E144:E145"/>
    <mergeCell ref="F144:F145"/>
    <mergeCell ref="G144:G145"/>
    <mergeCell ref="G142:G143"/>
    <mergeCell ref="F142:F143"/>
    <mergeCell ref="E142:E143"/>
    <mergeCell ref="E148:E149"/>
    <mergeCell ref="F148:F149"/>
    <mergeCell ref="G148:G149"/>
    <mergeCell ref="D146:D147"/>
    <mergeCell ref="E146:E147"/>
    <mergeCell ref="F146:F147"/>
    <mergeCell ref="G146:G147"/>
    <mergeCell ref="F118:F119"/>
    <mergeCell ref="F116:F117"/>
    <mergeCell ref="F114:F115"/>
    <mergeCell ref="F112:F113"/>
    <mergeCell ref="F110:F111"/>
    <mergeCell ref="D132:D133"/>
    <mergeCell ref="D130:D131"/>
    <mergeCell ref="E130:E131"/>
    <mergeCell ref="E132:E133"/>
    <mergeCell ref="G130:G131"/>
    <mergeCell ref="G132:G133"/>
    <mergeCell ref="F130:F131"/>
    <mergeCell ref="F132:F133"/>
    <mergeCell ref="D136:D137"/>
    <mergeCell ref="E136:E137"/>
    <mergeCell ref="F136:F137"/>
    <mergeCell ref="G136:G137"/>
    <mergeCell ref="D134:D135"/>
    <mergeCell ref="G134:G135"/>
    <mergeCell ref="E134:E135"/>
    <mergeCell ref="F134:F135"/>
    <mergeCell ref="E110:E111"/>
    <mergeCell ref="G110:G111"/>
    <mergeCell ref="D104:D105"/>
    <mergeCell ref="E104:E105"/>
    <mergeCell ref="G104:G105"/>
    <mergeCell ref="D106:D107"/>
    <mergeCell ref="E106:E107"/>
    <mergeCell ref="G106:G107"/>
    <mergeCell ref="G100:G101"/>
    <mergeCell ref="G98:G99"/>
    <mergeCell ref="G102:G103"/>
    <mergeCell ref="E102:E103"/>
    <mergeCell ref="D102:D103"/>
    <mergeCell ref="F98:F99"/>
    <mergeCell ref="E98:E99"/>
    <mergeCell ref="D98:D99"/>
    <mergeCell ref="D100:D101"/>
    <mergeCell ref="E100:E101"/>
    <mergeCell ref="F108:F109"/>
    <mergeCell ref="F106:F107"/>
    <mergeCell ref="F104:F105"/>
    <mergeCell ref="F102:F103"/>
    <mergeCell ref="F100:F101"/>
    <mergeCell ref="D94:D95"/>
    <mergeCell ref="E94:E95"/>
    <mergeCell ref="F94:F95"/>
    <mergeCell ref="G94:G95"/>
    <mergeCell ref="D120:D121"/>
    <mergeCell ref="D122:D123"/>
    <mergeCell ref="D124:D125"/>
    <mergeCell ref="G128:G129"/>
    <mergeCell ref="G126:G127"/>
    <mergeCell ref="G124:G125"/>
    <mergeCell ref="G122:G123"/>
    <mergeCell ref="G120:G121"/>
    <mergeCell ref="G112:G113"/>
    <mergeCell ref="E112:E113"/>
    <mergeCell ref="D112:D113"/>
    <mergeCell ref="D128:D129"/>
    <mergeCell ref="D126:D127"/>
    <mergeCell ref="E128:E129"/>
    <mergeCell ref="E126:E127"/>
    <mergeCell ref="E124:E125"/>
    <mergeCell ref="E122:E123"/>
    <mergeCell ref="E120:E121"/>
    <mergeCell ref="E118:E119"/>
    <mergeCell ref="E116:E117"/>
    <mergeCell ref="E114:E115"/>
    <mergeCell ref="D114:D115"/>
    <mergeCell ref="D116:D117"/>
    <mergeCell ref="D118:D119"/>
    <mergeCell ref="G108:G109"/>
    <mergeCell ref="E108:E109"/>
    <mergeCell ref="D108:D109"/>
    <mergeCell ref="D110:D111"/>
    <mergeCell ref="D581:D582"/>
    <mergeCell ref="E581:E582"/>
    <mergeCell ref="F581:F582"/>
    <mergeCell ref="G581:G582"/>
    <mergeCell ref="D605:D606"/>
    <mergeCell ref="E605:E606"/>
    <mergeCell ref="F605:F606"/>
    <mergeCell ref="G605:G606"/>
    <mergeCell ref="D585:D586"/>
    <mergeCell ref="E585:E586"/>
    <mergeCell ref="F585:F586"/>
    <mergeCell ref="G585:G586"/>
    <mergeCell ref="D587:D588"/>
    <mergeCell ref="E587:E588"/>
    <mergeCell ref="F587:F588"/>
    <mergeCell ref="G587:G588"/>
    <mergeCell ref="A80:A174"/>
    <mergeCell ref="B80:B174"/>
    <mergeCell ref="G90:G91"/>
    <mergeCell ref="D86:D87"/>
    <mergeCell ref="E86:E87"/>
    <mergeCell ref="E84:E85"/>
    <mergeCell ref="D84:D85"/>
    <mergeCell ref="F92:F93"/>
    <mergeCell ref="F90:F91"/>
    <mergeCell ref="E90:E91"/>
    <mergeCell ref="D90:D91"/>
    <mergeCell ref="D92:D93"/>
    <mergeCell ref="E92:E93"/>
    <mergeCell ref="G118:G119"/>
    <mergeCell ref="G116:G117"/>
    <mergeCell ref="G114:G115"/>
    <mergeCell ref="D645:D646"/>
    <mergeCell ref="E645:E646"/>
    <mergeCell ref="F645:F646"/>
    <mergeCell ref="G645:G646"/>
    <mergeCell ref="G643:G644"/>
    <mergeCell ref="F643:F644"/>
    <mergeCell ref="E643:E644"/>
    <mergeCell ref="D643:D644"/>
    <mergeCell ref="D641:D642"/>
    <mergeCell ref="E641:E642"/>
    <mergeCell ref="F641:F642"/>
    <mergeCell ref="G641:G642"/>
    <mergeCell ref="D611:D612"/>
    <mergeCell ref="E611:E612"/>
    <mergeCell ref="F611:F612"/>
    <mergeCell ref="G611:G612"/>
    <mergeCell ref="D613:D614"/>
    <mergeCell ref="E613:E614"/>
    <mergeCell ref="F613:F614"/>
    <mergeCell ref="G613:G614"/>
    <mergeCell ref="D631:D632"/>
    <mergeCell ref="E631:E632"/>
    <mergeCell ref="F631:F632"/>
    <mergeCell ref="G631:G632"/>
    <mergeCell ref="G629:G630"/>
    <mergeCell ref="F629:F630"/>
    <mergeCell ref="E629:E630"/>
    <mergeCell ref="D629:D630"/>
    <mergeCell ref="G635:G636"/>
    <mergeCell ref="F635:F636"/>
    <mergeCell ref="E635:E636"/>
    <mergeCell ref="D635:D636"/>
    <mergeCell ref="D583:D584"/>
    <mergeCell ref="E583:E584"/>
    <mergeCell ref="F583:F584"/>
    <mergeCell ref="G583:G584"/>
    <mergeCell ref="G619:G620"/>
    <mergeCell ref="D617:D618"/>
    <mergeCell ref="E617:E618"/>
    <mergeCell ref="F617:F618"/>
    <mergeCell ref="G617:G618"/>
    <mergeCell ref="D619:D620"/>
    <mergeCell ref="E619:E620"/>
    <mergeCell ref="F619:F620"/>
    <mergeCell ref="G623:G624"/>
    <mergeCell ref="F623:F624"/>
    <mergeCell ref="E623:E624"/>
    <mergeCell ref="D623:D624"/>
    <mergeCell ref="D621:D622"/>
    <mergeCell ref="E621:E622"/>
    <mergeCell ref="F621:F622"/>
    <mergeCell ref="G621:G622"/>
    <mergeCell ref="D597:D598"/>
    <mergeCell ref="E597:E598"/>
    <mergeCell ref="F597:F598"/>
    <mergeCell ref="G597:G598"/>
    <mergeCell ref="D599:D600"/>
    <mergeCell ref="E599:E600"/>
    <mergeCell ref="F599:F600"/>
    <mergeCell ref="G599:G600"/>
    <mergeCell ref="D633:D634"/>
    <mergeCell ref="E633:E634"/>
    <mergeCell ref="F633:F634"/>
    <mergeCell ref="G633:G634"/>
    <mergeCell ref="G639:G640"/>
    <mergeCell ref="F639:F640"/>
    <mergeCell ref="E639:E640"/>
    <mergeCell ref="D639:D640"/>
    <mergeCell ref="D637:D638"/>
    <mergeCell ref="E637:E638"/>
    <mergeCell ref="F637:F638"/>
    <mergeCell ref="G637:G638"/>
    <mergeCell ref="D593:D594"/>
    <mergeCell ref="E593:E594"/>
    <mergeCell ref="F593:F594"/>
    <mergeCell ref="G593:G594"/>
    <mergeCell ref="D595:D596"/>
    <mergeCell ref="E595:E596"/>
    <mergeCell ref="F595:F596"/>
    <mergeCell ref="G595:G596"/>
    <mergeCell ref="D589:D590"/>
    <mergeCell ref="E589:E590"/>
    <mergeCell ref="F589:F590"/>
    <mergeCell ref="G589:G590"/>
    <mergeCell ref="D591:D592"/>
    <mergeCell ref="E591:E592"/>
    <mergeCell ref="F591:F592"/>
    <mergeCell ref="G591:G592"/>
    <mergeCell ref="D647:D648"/>
    <mergeCell ref="E647:E648"/>
    <mergeCell ref="F647:F648"/>
    <mergeCell ref="G647:G648"/>
    <mergeCell ref="D615:D616"/>
    <mergeCell ref="E615:E616"/>
    <mergeCell ref="F615:F616"/>
    <mergeCell ref="G615:G616"/>
    <mergeCell ref="D607:D608"/>
    <mergeCell ref="E607:E608"/>
    <mergeCell ref="G607:G608"/>
    <mergeCell ref="F607:F608"/>
    <mergeCell ref="D609:D610"/>
    <mergeCell ref="E609:E610"/>
    <mergeCell ref="F609:F610"/>
    <mergeCell ref="G609:G610"/>
    <mergeCell ref="D665:D666"/>
    <mergeCell ref="E665:E666"/>
    <mergeCell ref="F665:F666"/>
    <mergeCell ref="G665:G666"/>
    <mergeCell ref="D663:D664"/>
    <mergeCell ref="E663:E664"/>
    <mergeCell ref="F663:F664"/>
    <mergeCell ref="G663:G664"/>
    <mergeCell ref="D661:D662"/>
    <mergeCell ref="E661:E662"/>
    <mergeCell ref="F661:F662"/>
    <mergeCell ref="G661:G662"/>
    <mergeCell ref="D601:D602"/>
    <mergeCell ref="E601:E602"/>
    <mergeCell ref="F601:F602"/>
    <mergeCell ref="G601:G602"/>
    <mergeCell ref="D603:D604"/>
    <mergeCell ref="E603:E604"/>
    <mergeCell ref="F603:F604"/>
    <mergeCell ref="G603:G604"/>
    <mergeCell ref="D627:D628"/>
    <mergeCell ref="E627:E628"/>
    <mergeCell ref="F627:F628"/>
    <mergeCell ref="G627:G628"/>
    <mergeCell ref="D625:D626"/>
    <mergeCell ref="E625:E626"/>
    <mergeCell ref="F625:F626"/>
    <mergeCell ref="G625:G626"/>
    <mergeCell ref="D651:D652"/>
    <mergeCell ref="E651:E652"/>
    <mergeCell ref="F651:F652"/>
    <mergeCell ref="G651:G652"/>
    <mergeCell ref="D649:D650"/>
    <mergeCell ref="E649:E650"/>
    <mergeCell ref="F649:F650"/>
    <mergeCell ref="G649:G650"/>
    <mergeCell ref="D655:D656"/>
    <mergeCell ref="E655:E656"/>
    <mergeCell ref="F655:F656"/>
    <mergeCell ref="G655:G656"/>
    <mergeCell ref="D653:D654"/>
    <mergeCell ref="E653:E654"/>
    <mergeCell ref="F653:F654"/>
    <mergeCell ref="G653:G654"/>
    <mergeCell ref="D659:D660"/>
    <mergeCell ref="E659:E660"/>
    <mergeCell ref="F659:F660"/>
    <mergeCell ref="G659:G660"/>
    <mergeCell ref="D657:D658"/>
    <mergeCell ref="E657:E658"/>
    <mergeCell ref="F657:F658"/>
    <mergeCell ref="G657:G658"/>
    <mergeCell ref="D675:D676"/>
    <mergeCell ref="E675:E676"/>
    <mergeCell ref="F675:F676"/>
    <mergeCell ref="G675:G676"/>
    <mergeCell ref="D677:D678"/>
    <mergeCell ref="E677:E678"/>
    <mergeCell ref="F677:F678"/>
    <mergeCell ref="G677:G678"/>
    <mergeCell ref="D671:D672"/>
    <mergeCell ref="E671:E672"/>
    <mergeCell ref="F671:F672"/>
    <mergeCell ref="G671:G672"/>
    <mergeCell ref="D673:D674"/>
    <mergeCell ref="E673:E674"/>
    <mergeCell ref="F673:F674"/>
    <mergeCell ref="G673:G674"/>
    <mergeCell ref="D667:D668"/>
    <mergeCell ref="E667:E668"/>
    <mergeCell ref="F667:F668"/>
    <mergeCell ref="G667:G668"/>
    <mergeCell ref="D669:D670"/>
    <mergeCell ref="E669:E670"/>
    <mergeCell ref="F669:F670"/>
    <mergeCell ref="G669:G670"/>
    <mergeCell ref="D687:D688"/>
    <mergeCell ref="E687:E688"/>
    <mergeCell ref="F687:F688"/>
    <mergeCell ref="G687:G688"/>
    <mergeCell ref="D689:D690"/>
    <mergeCell ref="E689:E690"/>
    <mergeCell ref="F689:F690"/>
    <mergeCell ref="G689:G690"/>
    <mergeCell ref="D683:D684"/>
    <mergeCell ref="E683:E684"/>
    <mergeCell ref="F683:F684"/>
    <mergeCell ref="G683:G684"/>
    <mergeCell ref="D685:D686"/>
    <mergeCell ref="E685:E686"/>
    <mergeCell ref="F685:F686"/>
    <mergeCell ref="G685:G686"/>
    <mergeCell ref="D679:D680"/>
    <mergeCell ref="E679:E680"/>
    <mergeCell ref="F679:F680"/>
    <mergeCell ref="G679:G680"/>
    <mergeCell ref="D681:D682"/>
    <mergeCell ref="E681:E682"/>
    <mergeCell ref="F681:F682"/>
    <mergeCell ref="G681:G682"/>
    <mergeCell ref="D699:D700"/>
    <mergeCell ref="E699:E700"/>
    <mergeCell ref="F699:F700"/>
    <mergeCell ref="G699:G700"/>
    <mergeCell ref="D701:D702"/>
    <mergeCell ref="E701:E702"/>
    <mergeCell ref="F701:F702"/>
    <mergeCell ref="G701:G702"/>
    <mergeCell ref="D695:D696"/>
    <mergeCell ref="E695:E696"/>
    <mergeCell ref="F695:F696"/>
    <mergeCell ref="G695:G696"/>
    <mergeCell ref="D697:D698"/>
    <mergeCell ref="E697:E698"/>
    <mergeCell ref="F697:F698"/>
    <mergeCell ref="G697:G698"/>
    <mergeCell ref="D691:D692"/>
    <mergeCell ref="E691:E692"/>
    <mergeCell ref="F691:F692"/>
    <mergeCell ref="G691:G692"/>
    <mergeCell ref="D693:D694"/>
    <mergeCell ref="E693:E694"/>
    <mergeCell ref="F693:F694"/>
    <mergeCell ref="G693:G694"/>
    <mergeCell ref="D711:D712"/>
    <mergeCell ref="E711:E712"/>
    <mergeCell ref="F711:F712"/>
    <mergeCell ref="G711:G712"/>
    <mergeCell ref="D713:D714"/>
    <mergeCell ref="E713:E714"/>
    <mergeCell ref="F713:F714"/>
    <mergeCell ref="G713:G714"/>
    <mergeCell ref="D707:D708"/>
    <mergeCell ref="E707:E708"/>
    <mergeCell ref="F707:F708"/>
    <mergeCell ref="G707:G708"/>
    <mergeCell ref="D709:D710"/>
    <mergeCell ref="E709:E710"/>
    <mergeCell ref="F709:F710"/>
    <mergeCell ref="G709:G710"/>
    <mergeCell ref="D703:D704"/>
    <mergeCell ref="E703:E704"/>
    <mergeCell ref="F703:F704"/>
    <mergeCell ref="G703:G704"/>
    <mergeCell ref="D705:D706"/>
    <mergeCell ref="E705:E706"/>
    <mergeCell ref="F705:F706"/>
    <mergeCell ref="G705:G706"/>
    <mergeCell ref="D723:D724"/>
    <mergeCell ref="E723:E724"/>
    <mergeCell ref="F723:F724"/>
    <mergeCell ref="G723:G724"/>
    <mergeCell ref="D725:D726"/>
    <mergeCell ref="E725:E726"/>
    <mergeCell ref="F725:F726"/>
    <mergeCell ref="G725:G726"/>
    <mergeCell ref="D719:D720"/>
    <mergeCell ref="E719:E720"/>
    <mergeCell ref="F719:F720"/>
    <mergeCell ref="G719:G720"/>
    <mergeCell ref="D721:D722"/>
    <mergeCell ref="E721:E722"/>
    <mergeCell ref="F721:F722"/>
    <mergeCell ref="G721:G722"/>
    <mergeCell ref="D715:D716"/>
    <mergeCell ref="E715:E716"/>
    <mergeCell ref="F715:F716"/>
    <mergeCell ref="G715:G716"/>
    <mergeCell ref="D717:D718"/>
    <mergeCell ref="E717:E718"/>
    <mergeCell ref="F717:F718"/>
    <mergeCell ref="G717:G718"/>
    <mergeCell ref="D735:D736"/>
    <mergeCell ref="E735:E736"/>
    <mergeCell ref="F735:F736"/>
    <mergeCell ref="G735:G736"/>
    <mergeCell ref="D737:D738"/>
    <mergeCell ref="E737:E738"/>
    <mergeCell ref="F737:F738"/>
    <mergeCell ref="G737:G738"/>
    <mergeCell ref="D731:D732"/>
    <mergeCell ref="E731:E732"/>
    <mergeCell ref="F731:F732"/>
    <mergeCell ref="G731:G732"/>
    <mergeCell ref="D733:D734"/>
    <mergeCell ref="E733:E734"/>
    <mergeCell ref="F733:F734"/>
    <mergeCell ref="G733:G734"/>
    <mergeCell ref="D727:D728"/>
    <mergeCell ref="E727:E728"/>
    <mergeCell ref="F727:F728"/>
    <mergeCell ref="G727:G728"/>
    <mergeCell ref="D729:D730"/>
    <mergeCell ref="E729:E730"/>
    <mergeCell ref="F729:F730"/>
    <mergeCell ref="G729:G730"/>
    <mergeCell ref="D747:D748"/>
    <mergeCell ref="E747:E748"/>
    <mergeCell ref="F747:F748"/>
    <mergeCell ref="G747:G748"/>
    <mergeCell ref="D749:D750"/>
    <mergeCell ref="E749:E750"/>
    <mergeCell ref="F749:F750"/>
    <mergeCell ref="G749:G750"/>
    <mergeCell ref="D743:D744"/>
    <mergeCell ref="E743:E744"/>
    <mergeCell ref="F743:F744"/>
    <mergeCell ref="G743:G744"/>
    <mergeCell ref="D745:D746"/>
    <mergeCell ref="E745:E746"/>
    <mergeCell ref="F745:F746"/>
    <mergeCell ref="G745:G746"/>
    <mergeCell ref="D739:D740"/>
    <mergeCell ref="E739:E740"/>
    <mergeCell ref="F739:F740"/>
    <mergeCell ref="G739:G740"/>
    <mergeCell ref="D741:D742"/>
    <mergeCell ref="E741:E742"/>
    <mergeCell ref="F741:F742"/>
    <mergeCell ref="G741:G742"/>
    <mergeCell ref="D753:D754"/>
    <mergeCell ref="E753:E754"/>
    <mergeCell ref="F753:F754"/>
    <mergeCell ref="G753:G754"/>
    <mergeCell ref="D759:D760"/>
    <mergeCell ref="E759:E760"/>
    <mergeCell ref="F759:F760"/>
    <mergeCell ref="G759:G760"/>
    <mergeCell ref="G757:G758"/>
    <mergeCell ref="F757:F758"/>
    <mergeCell ref="E757:E758"/>
    <mergeCell ref="D757:D758"/>
    <mergeCell ref="D751:D752"/>
    <mergeCell ref="E751:E752"/>
    <mergeCell ref="F751:F752"/>
    <mergeCell ref="G751:G752"/>
    <mergeCell ref="D765:D766"/>
    <mergeCell ref="E765:E766"/>
    <mergeCell ref="F765:F766"/>
    <mergeCell ref="G765:G766"/>
    <mergeCell ref="D763:D764"/>
    <mergeCell ref="E763:E764"/>
    <mergeCell ref="F763:F764"/>
    <mergeCell ref="G763:G764"/>
    <mergeCell ref="D761:D762"/>
    <mergeCell ref="E761:E762"/>
    <mergeCell ref="F761:F762"/>
    <mergeCell ref="G761:G762"/>
    <mergeCell ref="D771:D772"/>
    <mergeCell ref="E771:E772"/>
    <mergeCell ref="F771:F772"/>
    <mergeCell ref="G771:G772"/>
    <mergeCell ref="D773:D774"/>
    <mergeCell ref="E773:E774"/>
    <mergeCell ref="F773:F774"/>
    <mergeCell ref="G773:G774"/>
    <mergeCell ref="D767:D768"/>
    <mergeCell ref="E767:E768"/>
    <mergeCell ref="F767:F768"/>
    <mergeCell ref="G767:G768"/>
    <mergeCell ref="D769:D770"/>
    <mergeCell ref="E769:E770"/>
    <mergeCell ref="F769:F770"/>
    <mergeCell ref="G769:G770"/>
    <mergeCell ref="D755:D756"/>
    <mergeCell ref="E755:E756"/>
    <mergeCell ref="F755:F756"/>
    <mergeCell ref="G755:G756"/>
    <mergeCell ref="D783:D784"/>
    <mergeCell ref="E783:E784"/>
    <mergeCell ref="F783:F784"/>
    <mergeCell ref="G783:G784"/>
    <mergeCell ref="D785:D786"/>
    <mergeCell ref="E785:E786"/>
    <mergeCell ref="F785:F786"/>
    <mergeCell ref="G785:G786"/>
    <mergeCell ref="D779:D780"/>
    <mergeCell ref="E779:E780"/>
    <mergeCell ref="F779:F780"/>
    <mergeCell ref="G779:G780"/>
    <mergeCell ref="G781:G782"/>
    <mergeCell ref="F781:F782"/>
    <mergeCell ref="E781:E782"/>
    <mergeCell ref="D781:D782"/>
    <mergeCell ref="D775:D776"/>
    <mergeCell ref="E775:E776"/>
    <mergeCell ref="F775:F776"/>
    <mergeCell ref="G775:G776"/>
    <mergeCell ref="D777:D778"/>
    <mergeCell ref="E777:E778"/>
    <mergeCell ref="F777:F778"/>
    <mergeCell ref="G777:G778"/>
    <mergeCell ref="D795:D796"/>
    <mergeCell ref="E795:E796"/>
    <mergeCell ref="F795:F796"/>
    <mergeCell ref="G795:G796"/>
    <mergeCell ref="G797:G798"/>
    <mergeCell ref="F797:F798"/>
    <mergeCell ref="E797:E798"/>
    <mergeCell ref="D797:D798"/>
    <mergeCell ref="D791:D792"/>
    <mergeCell ref="F791:F792"/>
    <mergeCell ref="E791:E792"/>
    <mergeCell ref="G791:G792"/>
    <mergeCell ref="D793:D794"/>
    <mergeCell ref="E793:E794"/>
    <mergeCell ref="F793:F794"/>
    <mergeCell ref="G793:G794"/>
    <mergeCell ref="D787:D788"/>
    <mergeCell ref="E787:E788"/>
    <mergeCell ref="F787:F788"/>
    <mergeCell ref="G787:G788"/>
    <mergeCell ref="D789:D790"/>
    <mergeCell ref="E789:E790"/>
    <mergeCell ref="F789:F790"/>
    <mergeCell ref="G789:G790"/>
    <mergeCell ref="F807:F808"/>
    <mergeCell ref="E803:E804"/>
    <mergeCell ref="D803:D804"/>
    <mergeCell ref="F803:F804"/>
    <mergeCell ref="G803:G804"/>
    <mergeCell ref="D809:D810"/>
    <mergeCell ref="D807:D808"/>
    <mergeCell ref="D805:D806"/>
    <mergeCell ref="E805:E806"/>
    <mergeCell ref="E807:E808"/>
    <mergeCell ref="E809:E810"/>
    <mergeCell ref="F805:F806"/>
    <mergeCell ref="G805:G806"/>
    <mergeCell ref="G807:G808"/>
    <mergeCell ref="G809:G810"/>
    <mergeCell ref="D799:D800"/>
    <mergeCell ref="E799:E800"/>
    <mergeCell ref="F799:F800"/>
    <mergeCell ref="G799:G800"/>
    <mergeCell ref="D801:D802"/>
    <mergeCell ref="E801:E802"/>
    <mergeCell ref="F801:F802"/>
    <mergeCell ref="G801:G802"/>
    <mergeCell ref="D815:D816"/>
    <mergeCell ref="E815:E816"/>
    <mergeCell ref="F815:F816"/>
    <mergeCell ref="G815:G816"/>
    <mergeCell ref="D817:D818"/>
    <mergeCell ref="E817:E818"/>
    <mergeCell ref="F817:F818"/>
    <mergeCell ref="G817:G818"/>
    <mergeCell ref="G811:G812"/>
    <mergeCell ref="D813:D814"/>
    <mergeCell ref="E813:E814"/>
    <mergeCell ref="F813:F814"/>
    <mergeCell ref="G813:G814"/>
    <mergeCell ref="D811:D812"/>
    <mergeCell ref="E811:E812"/>
    <mergeCell ref="F811:F812"/>
    <mergeCell ref="F809:F810"/>
    <mergeCell ref="D823:D824"/>
    <mergeCell ref="E823:E824"/>
    <mergeCell ref="F823:F824"/>
    <mergeCell ref="G823:G824"/>
    <mergeCell ref="D825:D826"/>
    <mergeCell ref="E825:E826"/>
    <mergeCell ref="F825:F826"/>
    <mergeCell ref="G825:G826"/>
    <mergeCell ref="D841:D842"/>
    <mergeCell ref="E841:E842"/>
    <mergeCell ref="F841:F842"/>
    <mergeCell ref="G841:G842"/>
    <mergeCell ref="D839:D840"/>
    <mergeCell ref="E839:E840"/>
    <mergeCell ref="F839:F840"/>
    <mergeCell ref="G839:G840"/>
    <mergeCell ref="D819:D820"/>
    <mergeCell ref="E819:E820"/>
    <mergeCell ref="F819:F820"/>
    <mergeCell ref="G819:G820"/>
    <mergeCell ref="D821:D822"/>
    <mergeCell ref="E821:E822"/>
    <mergeCell ref="F821:F822"/>
    <mergeCell ref="G821:G822"/>
    <mergeCell ref="F847:F848"/>
    <mergeCell ref="E847:E848"/>
    <mergeCell ref="D847:D848"/>
    <mergeCell ref="D859:D860"/>
    <mergeCell ref="E859:E860"/>
    <mergeCell ref="F859:F860"/>
    <mergeCell ref="G859:G860"/>
    <mergeCell ref="D853:D854"/>
    <mergeCell ref="E853:E854"/>
    <mergeCell ref="F853:F854"/>
    <mergeCell ref="G853:G854"/>
    <mergeCell ref="D851:D852"/>
    <mergeCell ref="E851:E852"/>
    <mergeCell ref="F851:F852"/>
    <mergeCell ref="G851:G852"/>
    <mergeCell ref="D857:D858"/>
    <mergeCell ref="E857:E858"/>
    <mergeCell ref="F857:F858"/>
    <mergeCell ref="G857:G858"/>
    <mergeCell ref="D855:D856"/>
    <mergeCell ref="E855:E856"/>
    <mergeCell ref="F855:F856"/>
    <mergeCell ref="G855:G856"/>
    <mergeCell ref="D827:D828"/>
    <mergeCell ref="E827:E828"/>
    <mergeCell ref="F827:F828"/>
    <mergeCell ref="G827:G828"/>
    <mergeCell ref="D833:D834"/>
    <mergeCell ref="E833:E834"/>
    <mergeCell ref="F833:F834"/>
    <mergeCell ref="G833:G834"/>
    <mergeCell ref="D831:D832"/>
    <mergeCell ref="E831:E832"/>
    <mergeCell ref="F831:F832"/>
    <mergeCell ref="G831:G832"/>
    <mergeCell ref="D837:D838"/>
    <mergeCell ref="E837:E838"/>
    <mergeCell ref="F837:F838"/>
    <mergeCell ref="G837:G838"/>
    <mergeCell ref="D835:D836"/>
    <mergeCell ref="E835:E836"/>
    <mergeCell ref="F835:F836"/>
    <mergeCell ref="G835:G836"/>
    <mergeCell ref="D863:D864"/>
    <mergeCell ref="E863:E864"/>
    <mergeCell ref="F863:F864"/>
    <mergeCell ref="G863:G864"/>
    <mergeCell ref="D865:D866"/>
    <mergeCell ref="E865:E866"/>
    <mergeCell ref="F865:F866"/>
    <mergeCell ref="G865:G866"/>
    <mergeCell ref="E877:E878"/>
    <mergeCell ref="F877:F878"/>
    <mergeCell ref="G877:G878"/>
    <mergeCell ref="D861:D862"/>
    <mergeCell ref="E861:E862"/>
    <mergeCell ref="F861:F862"/>
    <mergeCell ref="G861:G862"/>
    <mergeCell ref="D829:D830"/>
    <mergeCell ref="E829:E830"/>
    <mergeCell ref="F829:F830"/>
    <mergeCell ref="G829:G830"/>
    <mergeCell ref="D845:D846"/>
    <mergeCell ref="E845:E846"/>
    <mergeCell ref="F845:F846"/>
    <mergeCell ref="G845:G846"/>
    <mergeCell ref="D843:D844"/>
    <mergeCell ref="E843:E844"/>
    <mergeCell ref="F843:F844"/>
    <mergeCell ref="G843:G844"/>
    <mergeCell ref="D849:D850"/>
    <mergeCell ref="E849:E850"/>
    <mergeCell ref="F849:F850"/>
    <mergeCell ref="G849:G850"/>
    <mergeCell ref="G847:G848"/>
    <mergeCell ref="G873:G874"/>
    <mergeCell ref="D875:D876"/>
    <mergeCell ref="E875:E876"/>
    <mergeCell ref="F875:F876"/>
    <mergeCell ref="G875:G876"/>
    <mergeCell ref="D867:D868"/>
    <mergeCell ref="E867:E868"/>
    <mergeCell ref="F867:F868"/>
    <mergeCell ref="G867:G868"/>
    <mergeCell ref="D877:D878"/>
    <mergeCell ref="D869:D870"/>
    <mergeCell ref="E869:E870"/>
    <mergeCell ref="F869:F870"/>
    <mergeCell ref="G869:G870"/>
    <mergeCell ref="D871:D872"/>
    <mergeCell ref="E871:E872"/>
    <mergeCell ref="F871:F872"/>
    <mergeCell ref="G871:G872"/>
    <mergeCell ref="D873:D874"/>
    <mergeCell ref="E873:E874"/>
    <mergeCell ref="F873:F874"/>
    <mergeCell ref="F895:F896"/>
    <mergeCell ref="G895:G896"/>
    <mergeCell ref="D889:D890"/>
    <mergeCell ref="E889:E890"/>
    <mergeCell ref="F889:F890"/>
    <mergeCell ref="G889:G890"/>
    <mergeCell ref="D891:D892"/>
    <mergeCell ref="E891:E892"/>
    <mergeCell ref="F891:F892"/>
    <mergeCell ref="G891:G892"/>
    <mergeCell ref="G885:G886"/>
    <mergeCell ref="G883:G884"/>
    <mergeCell ref="G881:G882"/>
    <mergeCell ref="D879:D880"/>
    <mergeCell ref="E879:E880"/>
    <mergeCell ref="F879:F880"/>
    <mergeCell ref="G879:G880"/>
    <mergeCell ref="D887:D888"/>
    <mergeCell ref="E887:E888"/>
    <mergeCell ref="D885:D886"/>
    <mergeCell ref="E885:E886"/>
    <mergeCell ref="D883:D884"/>
    <mergeCell ref="E883:E884"/>
    <mergeCell ref="D881:D882"/>
    <mergeCell ref="E881:E882"/>
    <mergeCell ref="F881:F882"/>
    <mergeCell ref="F883:F884"/>
    <mergeCell ref="F885:F886"/>
    <mergeCell ref="F887:F888"/>
    <mergeCell ref="G887:G888"/>
    <mergeCell ref="A581:A911"/>
    <mergeCell ref="B581:B911"/>
    <mergeCell ref="D909:D910"/>
    <mergeCell ref="E909:E910"/>
    <mergeCell ref="F909:F910"/>
    <mergeCell ref="G909:G910"/>
    <mergeCell ref="D907:D908"/>
    <mergeCell ref="E907:E908"/>
    <mergeCell ref="F907:F908"/>
    <mergeCell ref="G907:G908"/>
    <mergeCell ref="D897:D898"/>
    <mergeCell ref="E897:E898"/>
    <mergeCell ref="F897:F898"/>
    <mergeCell ref="G897:G898"/>
    <mergeCell ref="D903:D904"/>
    <mergeCell ref="E903:E904"/>
    <mergeCell ref="F903:F904"/>
    <mergeCell ref="G903:G904"/>
    <mergeCell ref="D901:D902"/>
    <mergeCell ref="E901:E902"/>
    <mergeCell ref="F901:F902"/>
    <mergeCell ref="G901:G902"/>
    <mergeCell ref="D899:D900"/>
    <mergeCell ref="E899:E900"/>
    <mergeCell ref="F899:F900"/>
    <mergeCell ref="G899:G900"/>
    <mergeCell ref="D893:D894"/>
    <mergeCell ref="E893:E894"/>
    <mergeCell ref="F893:F894"/>
    <mergeCell ref="G893:G894"/>
    <mergeCell ref="D895:D896"/>
    <mergeCell ref="E895:E896"/>
    <mergeCell ref="D916:D917"/>
    <mergeCell ref="E916:E917"/>
    <mergeCell ref="F916:F917"/>
    <mergeCell ref="G916:G917"/>
    <mergeCell ref="D918:D919"/>
    <mergeCell ref="E918:E919"/>
    <mergeCell ref="F918:F919"/>
    <mergeCell ref="G918:G919"/>
    <mergeCell ref="D912:D913"/>
    <mergeCell ref="E912:E913"/>
    <mergeCell ref="F912:F913"/>
    <mergeCell ref="G912:G913"/>
    <mergeCell ref="D914:D915"/>
    <mergeCell ref="E914:E915"/>
    <mergeCell ref="F914:F915"/>
    <mergeCell ref="G914:G915"/>
    <mergeCell ref="D905:D906"/>
    <mergeCell ref="E905:E906"/>
    <mergeCell ref="F905:F906"/>
    <mergeCell ref="G905:G906"/>
    <mergeCell ref="D928:D929"/>
    <mergeCell ref="E928:E929"/>
    <mergeCell ref="F928:F929"/>
    <mergeCell ref="G928:G929"/>
    <mergeCell ref="D930:D931"/>
    <mergeCell ref="E930:E931"/>
    <mergeCell ref="F930:F931"/>
    <mergeCell ref="G930:G931"/>
    <mergeCell ref="D924:D925"/>
    <mergeCell ref="E924:E925"/>
    <mergeCell ref="F924:F925"/>
    <mergeCell ref="G924:G925"/>
    <mergeCell ref="D926:D927"/>
    <mergeCell ref="E926:E927"/>
    <mergeCell ref="F926:F927"/>
    <mergeCell ref="G926:G927"/>
    <mergeCell ref="D920:D921"/>
    <mergeCell ref="E920:E921"/>
    <mergeCell ref="F920:F921"/>
    <mergeCell ref="G920:G921"/>
    <mergeCell ref="D922:D923"/>
    <mergeCell ref="E922:E923"/>
    <mergeCell ref="F922:F923"/>
    <mergeCell ref="G922:G923"/>
    <mergeCell ref="D954:D955"/>
    <mergeCell ref="E954:E955"/>
    <mergeCell ref="F954:F955"/>
    <mergeCell ref="G954:G955"/>
    <mergeCell ref="D952:D953"/>
    <mergeCell ref="E952:E953"/>
    <mergeCell ref="F952:F953"/>
    <mergeCell ref="G952:G953"/>
    <mergeCell ref="D936:D937"/>
    <mergeCell ref="E936:E937"/>
    <mergeCell ref="F936:F937"/>
    <mergeCell ref="G936:G937"/>
    <mergeCell ref="D938:D939"/>
    <mergeCell ref="E938:E939"/>
    <mergeCell ref="F938:F939"/>
    <mergeCell ref="G938:G939"/>
    <mergeCell ref="D932:D933"/>
    <mergeCell ref="E932:E933"/>
    <mergeCell ref="F932:F933"/>
    <mergeCell ref="G932:G933"/>
    <mergeCell ref="D934:D935"/>
    <mergeCell ref="E934:E935"/>
    <mergeCell ref="F934:F935"/>
    <mergeCell ref="G934:G935"/>
    <mergeCell ref="D942:D943"/>
    <mergeCell ref="E942:E943"/>
    <mergeCell ref="F942:F943"/>
    <mergeCell ref="G942:G943"/>
    <mergeCell ref="D940:D941"/>
    <mergeCell ref="E940:E941"/>
    <mergeCell ref="F940:F941"/>
    <mergeCell ref="G940:G941"/>
    <mergeCell ref="D946:D947"/>
    <mergeCell ref="E946:E947"/>
    <mergeCell ref="F946:F947"/>
    <mergeCell ref="G946:G947"/>
    <mergeCell ref="D944:D945"/>
    <mergeCell ref="E944:E945"/>
    <mergeCell ref="F944:F945"/>
    <mergeCell ref="G944:G945"/>
    <mergeCell ref="D950:D951"/>
    <mergeCell ref="E950:E951"/>
    <mergeCell ref="F950:F951"/>
    <mergeCell ref="G950:G951"/>
    <mergeCell ref="D948:D949"/>
    <mergeCell ref="E948:E949"/>
    <mergeCell ref="F948:F949"/>
    <mergeCell ref="G948:G949"/>
    <mergeCell ref="D968:D969"/>
    <mergeCell ref="E968:E969"/>
    <mergeCell ref="F968:F969"/>
    <mergeCell ref="G968:G969"/>
    <mergeCell ref="D966:D967"/>
    <mergeCell ref="E966:E967"/>
    <mergeCell ref="F966:F967"/>
    <mergeCell ref="G966:G967"/>
    <mergeCell ref="D956:D957"/>
    <mergeCell ref="E956:E957"/>
    <mergeCell ref="F956:F957"/>
    <mergeCell ref="G956:G957"/>
    <mergeCell ref="G958:G959"/>
    <mergeCell ref="F958:F959"/>
    <mergeCell ref="E958:E959"/>
    <mergeCell ref="D958:D959"/>
    <mergeCell ref="D972:D973"/>
    <mergeCell ref="E972:E973"/>
    <mergeCell ref="F972:F973"/>
    <mergeCell ref="G972:G973"/>
    <mergeCell ref="D970:D971"/>
    <mergeCell ref="E970:E971"/>
    <mergeCell ref="F970:F971"/>
    <mergeCell ref="G970:G971"/>
    <mergeCell ref="D976:D977"/>
    <mergeCell ref="E976:E977"/>
    <mergeCell ref="F976:F977"/>
    <mergeCell ref="G976:G977"/>
    <mergeCell ref="D974:D975"/>
    <mergeCell ref="E974:E975"/>
    <mergeCell ref="F974:F975"/>
    <mergeCell ref="G974:G975"/>
    <mergeCell ref="D960:D961"/>
    <mergeCell ref="E960:E961"/>
    <mergeCell ref="F960:F961"/>
    <mergeCell ref="G960:G961"/>
    <mergeCell ref="D964:D965"/>
    <mergeCell ref="E964:E965"/>
    <mergeCell ref="F964:F965"/>
    <mergeCell ref="G964:G965"/>
    <mergeCell ref="D962:D963"/>
    <mergeCell ref="E962:E963"/>
    <mergeCell ref="F962:F963"/>
    <mergeCell ref="G962:G963"/>
    <mergeCell ref="D988:D989"/>
    <mergeCell ref="E988:E989"/>
    <mergeCell ref="F988:F989"/>
    <mergeCell ref="G988:G989"/>
    <mergeCell ref="D990:D991"/>
    <mergeCell ref="E990:E991"/>
    <mergeCell ref="F990:F991"/>
    <mergeCell ref="G990:G991"/>
    <mergeCell ref="D984:D985"/>
    <mergeCell ref="E984:E985"/>
    <mergeCell ref="F984:F985"/>
    <mergeCell ref="G984:G985"/>
    <mergeCell ref="D986:D987"/>
    <mergeCell ref="E986:E987"/>
    <mergeCell ref="F986:F987"/>
    <mergeCell ref="G986:G987"/>
    <mergeCell ref="G978:G979"/>
    <mergeCell ref="G980:G981"/>
    <mergeCell ref="D982:D983"/>
    <mergeCell ref="E982:E983"/>
    <mergeCell ref="F982:F983"/>
    <mergeCell ref="G982:G983"/>
    <mergeCell ref="D978:D979"/>
    <mergeCell ref="E978:E979"/>
    <mergeCell ref="D980:D981"/>
    <mergeCell ref="E980:E981"/>
    <mergeCell ref="F980:F981"/>
    <mergeCell ref="F978:F979"/>
    <mergeCell ref="D1000:D1001"/>
    <mergeCell ref="E1000:E1001"/>
    <mergeCell ref="F1000:F1001"/>
    <mergeCell ref="G1000:G1001"/>
    <mergeCell ref="D1002:D1003"/>
    <mergeCell ref="E1002:E1003"/>
    <mergeCell ref="F1002:F1003"/>
    <mergeCell ref="G1002:G1003"/>
    <mergeCell ref="D996:D997"/>
    <mergeCell ref="E996:E997"/>
    <mergeCell ref="F996:F997"/>
    <mergeCell ref="G996:G997"/>
    <mergeCell ref="D998:D999"/>
    <mergeCell ref="E998:E999"/>
    <mergeCell ref="F998:F999"/>
    <mergeCell ref="G998:G999"/>
    <mergeCell ref="D992:D993"/>
    <mergeCell ref="E992:E993"/>
    <mergeCell ref="F992:F993"/>
    <mergeCell ref="G992:G993"/>
    <mergeCell ref="D994:D995"/>
    <mergeCell ref="E994:E995"/>
    <mergeCell ref="F994:F995"/>
    <mergeCell ref="G994:G995"/>
    <mergeCell ref="D1020:D1021"/>
    <mergeCell ref="D1018:D1019"/>
    <mergeCell ref="E1018:E1019"/>
    <mergeCell ref="F1018:F1019"/>
    <mergeCell ref="G1018:G1019"/>
    <mergeCell ref="D1004:D1005"/>
    <mergeCell ref="E1004:E1005"/>
    <mergeCell ref="F1004:F1005"/>
    <mergeCell ref="G1004:G1005"/>
    <mergeCell ref="D1026:D1027"/>
    <mergeCell ref="E1026:E1027"/>
    <mergeCell ref="F1026:F1027"/>
    <mergeCell ref="G1026:G1027"/>
    <mergeCell ref="G1024:G1025"/>
    <mergeCell ref="F1024:F1025"/>
    <mergeCell ref="E1024:E1025"/>
    <mergeCell ref="D1024:D1025"/>
    <mergeCell ref="D1022:D1023"/>
    <mergeCell ref="E1022:E1023"/>
    <mergeCell ref="F1022:F1023"/>
    <mergeCell ref="G1022:G1023"/>
    <mergeCell ref="A912:A1027"/>
    <mergeCell ref="B912:B1027"/>
    <mergeCell ref="D1029:D1030"/>
    <mergeCell ref="E1029:E1030"/>
    <mergeCell ref="A1029:A1081"/>
    <mergeCell ref="D1008:D1009"/>
    <mergeCell ref="E1008:E1009"/>
    <mergeCell ref="F1008:F1009"/>
    <mergeCell ref="G1008:G1009"/>
    <mergeCell ref="D1006:D1007"/>
    <mergeCell ref="E1006:E1007"/>
    <mergeCell ref="F1006:F1007"/>
    <mergeCell ref="G1006:G1007"/>
    <mergeCell ref="D1012:D1013"/>
    <mergeCell ref="E1012:E1013"/>
    <mergeCell ref="F1012:F1013"/>
    <mergeCell ref="G1012:G1013"/>
    <mergeCell ref="D1010:D1011"/>
    <mergeCell ref="E1010:E1011"/>
    <mergeCell ref="F1010:F1011"/>
    <mergeCell ref="G1010:G1011"/>
    <mergeCell ref="D1016:D1017"/>
    <mergeCell ref="E1016:E1017"/>
    <mergeCell ref="F1016:F1017"/>
    <mergeCell ref="G1016:G1017"/>
    <mergeCell ref="D1014:D1015"/>
    <mergeCell ref="E1014:E1015"/>
    <mergeCell ref="F1014:F1015"/>
    <mergeCell ref="G1014:G1015"/>
    <mergeCell ref="G1020:G1021"/>
    <mergeCell ref="F1020:F1021"/>
    <mergeCell ref="E1020:E1021"/>
    <mergeCell ref="D1061:D1062"/>
    <mergeCell ref="E1061:E1062"/>
    <mergeCell ref="G1061:G1062"/>
    <mergeCell ref="G1059:G1060"/>
    <mergeCell ref="F1059:F1060"/>
    <mergeCell ref="F1061:F1062"/>
    <mergeCell ref="D1057:D1058"/>
    <mergeCell ref="E1057:E1058"/>
    <mergeCell ref="G1057:G1058"/>
    <mergeCell ref="F1057:F1058"/>
    <mergeCell ref="D1059:D1060"/>
    <mergeCell ref="E1059:E1060"/>
    <mergeCell ref="F1029:F1030"/>
    <mergeCell ref="G1029:G1030"/>
    <mergeCell ref="D1031:D1032"/>
    <mergeCell ref="E1031:E1032"/>
    <mergeCell ref="F1031:F1032"/>
    <mergeCell ref="G1031:G1032"/>
    <mergeCell ref="F1043:F1044"/>
    <mergeCell ref="F1041:F1042"/>
    <mergeCell ref="E1041:E1042"/>
    <mergeCell ref="E1049:E1050"/>
    <mergeCell ref="E1051:E1052"/>
    <mergeCell ref="E1053:E1054"/>
    <mergeCell ref="E1055:E1056"/>
    <mergeCell ref="F1055:F1056"/>
    <mergeCell ref="F1053:F1054"/>
    <mergeCell ref="F1051:F1052"/>
    <mergeCell ref="F1049:F1050"/>
    <mergeCell ref="D1045:D1046"/>
    <mergeCell ref="D1043:D1044"/>
    <mergeCell ref="E1043:E1044"/>
    <mergeCell ref="E1045:E1046"/>
    <mergeCell ref="E1047:E1048"/>
    <mergeCell ref="D1055:D1056"/>
    <mergeCell ref="D1053:D1054"/>
    <mergeCell ref="D1051:D1052"/>
    <mergeCell ref="D1049:D1050"/>
    <mergeCell ref="D1047:D1048"/>
    <mergeCell ref="E1065:E1066"/>
    <mergeCell ref="G1065:G1066"/>
    <mergeCell ref="D1067:D1068"/>
    <mergeCell ref="E1067:E1068"/>
    <mergeCell ref="G1067:G1068"/>
    <mergeCell ref="F1037:F1038"/>
    <mergeCell ref="F1035:F1036"/>
    <mergeCell ref="F1033:F1034"/>
    <mergeCell ref="G1033:G1034"/>
    <mergeCell ref="G1035:G1036"/>
    <mergeCell ref="G1037:G1038"/>
    <mergeCell ref="D1037:D1038"/>
    <mergeCell ref="D1035:D1036"/>
    <mergeCell ref="D1033:D1034"/>
    <mergeCell ref="E1033:E1034"/>
    <mergeCell ref="E1035:E1036"/>
    <mergeCell ref="E1037:E1038"/>
    <mergeCell ref="G1049:G1050"/>
    <mergeCell ref="G1051:G1052"/>
    <mergeCell ref="G1053:G1054"/>
    <mergeCell ref="G1055:G1056"/>
    <mergeCell ref="D1039:D1040"/>
    <mergeCell ref="E1039:E1040"/>
    <mergeCell ref="F1039:F1040"/>
    <mergeCell ref="G1039:G1040"/>
    <mergeCell ref="D1041:D1042"/>
    <mergeCell ref="G1041:G1042"/>
    <mergeCell ref="G1043:G1044"/>
    <mergeCell ref="G1045:G1046"/>
    <mergeCell ref="G1047:G1048"/>
    <mergeCell ref="F1047:F1048"/>
    <mergeCell ref="F1045:F1046"/>
    <mergeCell ref="D1063:D1064"/>
    <mergeCell ref="E1063:E1064"/>
    <mergeCell ref="F1063:F1064"/>
    <mergeCell ref="G1063:G1064"/>
    <mergeCell ref="B1029:B1081"/>
    <mergeCell ref="D1077:D1078"/>
    <mergeCell ref="E1077:E1078"/>
    <mergeCell ref="F1077:F1078"/>
    <mergeCell ref="G1077:G1078"/>
    <mergeCell ref="D1079:D1080"/>
    <mergeCell ref="E1079:E1080"/>
    <mergeCell ref="F1079:F1080"/>
    <mergeCell ref="G1079:G1080"/>
    <mergeCell ref="D1073:D1074"/>
    <mergeCell ref="E1073:E1074"/>
    <mergeCell ref="F1073:F1074"/>
    <mergeCell ref="G1073:G1074"/>
    <mergeCell ref="D1075:D1076"/>
    <mergeCell ref="E1075:E1076"/>
    <mergeCell ref="F1075:F1076"/>
    <mergeCell ref="G1075:G1076"/>
    <mergeCell ref="G1069:G1070"/>
    <mergeCell ref="D1071:D1072"/>
    <mergeCell ref="E1071:E1072"/>
    <mergeCell ref="F1071:F1072"/>
    <mergeCell ref="G1071:G1072"/>
    <mergeCell ref="D1069:D1070"/>
    <mergeCell ref="E1069:E1070"/>
    <mergeCell ref="F1069:F1070"/>
    <mergeCell ref="F1067:F1068"/>
    <mergeCell ref="F1065:F1066"/>
    <mergeCell ref="D1065:D1066"/>
    <mergeCell ref="G1090:G1091"/>
    <mergeCell ref="D1092:D1093"/>
    <mergeCell ref="E1092:E1093"/>
    <mergeCell ref="F1092:F1093"/>
    <mergeCell ref="G1092:G1093"/>
    <mergeCell ref="G1086:G1087"/>
    <mergeCell ref="D1088:D1089"/>
    <mergeCell ref="E1088:E1089"/>
    <mergeCell ref="F1088:F1089"/>
    <mergeCell ref="G1088:G1089"/>
    <mergeCell ref="G1082:G1083"/>
    <mergeCell ref="D1084:D1085"/>
    <mergeCell ref="E1084:E1085"/>
    <mergeCell ref="F1084:F1085"/>
    <mergeCell ref="G1084:G1085"/>
    <mergeCell ref="A1082:A1124"/>
    <mergeCell ref="B1082:B1124"/>
    <mergeCell ref="D1082:D1083"/>
    <mergeCell ref="E1082:E1083"/>
    <mergeCell ref="F1082:F1083"/>
    <mergeCell ref="D1086:D1087"/>
    <mergeCell ref="E1086:E1087"/>
    <mergeCell ref="F1086:F1087"/>
    <mergeCell ref="D1090:D1091"/>
    <mergeCell ref="E1090:E1091"/>
    <mergeCell ref="F1090:F1091"/>
    <mergeCell ref="D1094:D1095"/>
    <mergeCell ref="E1094:E1095"/>
    <mergeCell ref="F1094:F1095"/>
    <mergeCell ref="D1098:D1099"/>
    <mergeCell ref="E1098:E1099"/>
    <mergeCell ref="D1102:D1103"/>
    <mergeCell ref="E1102:E1103"/>
    <mergeCell ref="F1102:F1103"/>
    <mergeCell ref="D1116:D1117"/>
    <mergeCell ref="E1116:E1117"/>
    <mergeCell ref="F1116:F1117"/>
    <mergeCell ref="G1102:G1103"/>
    <mergeCell ref="D1104:D1105"/>
    <mergeCell ref="E1104:E1105"/>
    <mergeCell ref="F1104:F1105"/>
    <mergeCell ref="G1104:G1105"/>
    <mergeCell ref="F1098:F1099"/>
    <mergeCell ref="G1098:G1099"/>
    <mergeCell ref="D1100:D1101"/>
    <mergeCell ref="E1100:E1101"/>
    <mergeCell ref="F1100:F1101"/>
    <mergeCell ref="G1100:G1101"/>
    <mergeCell ref="G1094:G1095"/>
    <mergeCell ref="D1096:D1097"/>
    <mergeCell ref="E1096:E1097"/>
    <mergeCell ref="F1096:F1097"/>
    <mergeCell ref="G1096:G1097"/>
    <mergeCell ref="D1114:D1115"/>
    <mergeCell ref="E1114:E1115"/>
    <mergeCell ref="F1114:F1115"/>
    <mergeCell ref="G1114:G1115"/>
    <mergeCell ref="G1116:G1117"/>
    <mergeCell ref="D1110:D1111"/>
    <mergeCell ref="E1110:E1111"/>
    <mergeCell ref="F1110:F1111"/>
    <mergeCell ref="G1110:G1111"/>
    <mergeCell ref="D1112:D1113"/>
    <mergeCell ref="E1112:E1113"/>
    <mergeCell ref="F1112:F1113"/>
    <mergeCell ref="G1112:G1113"/>
    <mergeCell ref="D1106:D1107"/>
    <mergeCell ref="E1106:E1107"/>
    <mergeCell ref="F1106:F1107"/>
    <mergeCell ref="G1106:G1107"/>
    <mergeCell ref="D1108:D1109"/>
    <mergeCell ref="E1108:E1109"/>
    <mergeCell ref="F1108:F1109"/>
    <mergeCell ref="G1108:G1109"/>
    <mergeCell ref="D1127:D1128"/>
    <mergeCell ref="E1127:E1128"/>
    <mergeCell ref="F1127:F1128"/>
    <mergeCell ref="G1127:G1128"/>
    <mergeCell ref="B1125:B1205"/>
    <mergeCell ref="D1122:D1123"/>
    <mergeCell ref="E1122:E1123"/>
    <mergeCell ref="F1122:F1123"/>
    <mergeCell ref="G1122:G1123"/>
    <mergeCell ref="D1125:D1126"/>
    <mergeCell ref="E1125:E1126"/>
    <mergeCell ref="F1125:F1126"/>
    <mergeCell ref="G1125:G1126"/>
    <mergeCell ref="D1118:D1119"/>
    <mergeCell ref="E1118:E1119"/>
    <mergeCell ref="F1118:F1119"/>
    <mergeCell ref="G1118:G1119"/>
    <mergeCell ref="D1120:D1121"/>
    <mergeCell ref="E1120:E1121"/>
    <mergeCell ref="F1120:F1121"/>
    <mergeCell ref="G1120:G1121"/>
    <mergeCell ref="D1137:D1138"/>
    <mergeCell ref="E1137:E1138"/>
    <mergeCell ref="F1137:F1138"/>
    <mergeCell ref="G1137:G1138"/>
    <mergeCell ref="D1139:D1140"/>
    <mergeCell ref="E1139:E1140"/>
    <mergeCell ref="F1139:F1140"/>
    <mergeCell ref="G1139:G1140"/>
    <mergeCell ref="D1133:D1134"/>
    <mergeCell ref="E1133:E1134"/>
    <mergeCell ref="F1133:F1134"/>
    <mergeCell ref="G1133:G1134"/>
    <mergeCell ref="D1135:D1136"/>
    <mergeCell ref="E1135:E1136"/>
    <mergeCell ref="F1135:F1136"/>
    <mergeCell ref="G1135:G1136"/>
    <mergeCell ref="D1129:D1130"/>
    <mergeCell ref="E1129:E1130"/>
    <mergeCell ref="F1129:F1130"/>
    <mergeCell ref="G1129:G1130"/>
    <mergeCell ref="D1131:D1132"/>
    <mergeCell ref="E1131:E1132"/>
    <mergeCell ref="F1131:F1132"/>
    <mergeCell ref="G1131:G1132"/>
    <mergeCell ref="D1149:D1150"/>
    <mergeCell ref="E1149:E1150"/>
    <mergeCell ref="F1149:F1150"/>
    <mergeCell ref="G1149:G1150"/>
    <mergeCell ref="D1151:D1152"/>
    <mergeCell ref="E1151:E1152"/>
    <mergeCell ref="F1151:F1152"/>
    <mergeCell ref="G1151:G1152"/>
    <mergeCell ref="D1145:D1146"/>
    <mergeCell ref="E1145:E1146"/>
    <mergeCell ref="F1145:F1146"/>
    <mergeCell ref="G1145:G1146"/>
    <mergeCell ref="D1147:D1148"/>
    <mergeCell ref="E1147:E1148"/>
    <mergeCell ref="F1147:F1148"/>
    <mergeCell ref="G1147:G1148"/>
    <mergeCell ref="D1141:D1142"/>
    <mergeCell ref="E1141:E1142"/>
    <mergeCell ref="F1141:F1142"/>
    <mergeCell ref="G1141:G1142"/>
    <mergeCell ref="D1143:D1144"/>
    <mergeCell ref="E1143:E1144"/>
    <mergeCell ref="F1143:F1144"/>
    <mergeCell ref="G1143:G1144"/>
    <mergeCell ref="D1155:D1156"/>
    <mergeCell ref="E1155:E1156"/>
    <mergeCell ref="F1155:F1156"/>
    <mergeCell ref="G1155:G1156"/>
    <mergeCell ref="D1153:D1154"/>
    <mergeCell ref="E1153:E1154"/>
    <mergeCell ref="F1153:F1154"/>
    <mergeCell ref="G1153:G1154"/>
    <mergeCell ref="D1159:D1160"/>
    <mergeCell ref="E1159:E1160"/>
    <mergeCell ref="F1159:F1160"/>
    <mergeCell ref="G1159:G1160"/>
    <mergeCell ref="D1157:D1158"/>
    <mergeCell ref="E1157:E1158"/>
    <mergeCell ref="F1157:F1158"/>
    <mergeCell ref="G1157:G1158"/>
    <mergeCell ref="D1163:D1164"/>
    <mergeCell ref="E1163:E1164"/>
    <mergeCell ref="F1163:F1164"/>
    <mergeCell ref="G1163:G1164"/>
    <mergeCell ref="D1161:D1162"/>
    <mergeCell ref="E1161:E1162"/>
    <mergeCell ref="F1161:F1162"/>
    <mergeCell ref="G1161:G1162"/>
    <mergeCell ref="G1203:G1204"/>
    <mergeCell ref="G1201:G1202"/>
    <mergeCell ref="D1195:D1196"/>
    <mergeCell ref="E1195:E1196"/>
    <mergeCell ref="G1195:G1196"/>
    <mergeCell ref="F1195:F1196"/>
    <mergeCell ref="D1201:D1202"/>
    <mergeCell ref="E1201:E1202"/>
    <mergeCell ref="D1203:D1204"/>
    <mergeCell ref="E1203:E1204"/>
    <mergeCell ref="F1201:F1202"/>
    <mergeCell ref="F1203:F1204"/>
    <mergeCell ref="D1197:D1198"/>
    <mergeCell ref="E1197:E1198"/>
    <mergeCell ref="F1197:F1198"/>
    <mergeCell ref="G1197:G1198"/>
    <mergeCell ref="D1199:D1200"/>
    <mergeCell ref="E1199:E1200"/>
    <mergeCell ref="F1199:F1200"/>
    <mergeCell ref="G1199:G1200"/>
    <mergeCell ref="D1185:D1186"/>
    <mergeCell ref="E1185:E1186"/>
    <mergeCell ref="F1185:F1186"/>
    <mergeCell ref="G1185:G1186"/>
    <mergeCell ref="D1183:D1184"/>
    <mergeCell ref="E1183:E1184"/>
    <mergeCell ref="F1183:F1184"/>
    <mergeCell ref="G1183:G1184"/>
    <mergeCell ref="D1189:D1190"/>
    <mergeCell ref="E1189:E1190"/>
    <mergeCell ref="F1189:F1190"/>
    <mergeCell ref="G1189:G1190"/>
    <mergeCell ref="D1187:D1188"/>
    <mergeCell ref="E1187:E1188"/>
    <mergeCell ref="F1187:F1188"/>
    <mergeCell ref="G1187:G1188"/>
    <mergeCell ref="D1193:D1194"/>
    <mergeCell ref="E1193:E1194"/>
    <mergeCell ref="F1193:F1194"/>
    <mergeCell ref="G1193:G1194"/>
    <mergeCell ref="D1191:D1192"/>
    <mergeCell ref="E1191:E1192"/>
    <mergeCell ref="F1191:F1192"/>
    <mergeCell ref="G1191:G1192"/>
    <mergeCell ref="F1175:F1176"/>
    <mergeCell ref="G1175:G1176"/>
    <mergeCell ref="D1175:D1176"/>
    <mergeCell ref="D1173:D1174"/>
    <mergeCell ref="D1171:D1172"/>
    <mergeCell ref="E1173:E1174"/>
    <mergeCell ref="E1171:E1172"/>
    <mergeCell ref="G1179:G1180"/>
    <mergeCell ref="G1181:G1182"/>
    <mergeCell ref="D1177:D1178"/>
    <mergeCell ref="E1177:E1178"/>
    <mergeCell ref="F1177:F1178"/>
    <mergeCell ref="G1177:G1178"/>
    <mergeCell ref="D1181:D1182"/>
    <mergeCell ref="E1181:E1182"/>
    <mergeCell ref="D1179:D1180"/>
    <mergeCell ref="E1179:E1180"/>
    <mergeCell ref="F1179:F1180"/>
    <mergeCell ref="F1181:F1182"/>
    <mergeCell ref="D1208:D1209"/>
    <mergeCell ref="E1208:E1209"/>
    <mergeCell ref="F1208:F1209"/>
    <mergeCell ref="G1208:G1209"/>
    <mergeCell ref="D1210:D1211"/>
    <mergeCell ref="E1210:E1211"/>
    <mergeCell ref="F1210:F1211"/>
    <mergeCell ref="G1210:G1211"/>
    <mergeCell ref="A1125:A1205"/>
    <mergeCell ref="D1206:D1207"/>
    <mergeCell ref="E1206:E1207"/>
    <mergeCell ref="F1206:F1207"/>
    <mergeCell ref="G1206:G1207"/>
    <mergeCell ref="A1206:A1224"/>
    <mergeCell ref="B1206:B1224"/>
    <mergeCell ref="D1167:D1168"/>
    <mergeCell ref="E1167:E1168"/>
    <mergeCell ref="F1167:F1168"/>
    <mergeCell ref="G1167:G1168"/>
    <mergeCell ref="D1165:D1166"/>
    <mergeCell ref="E1165:E1166"/>
    <mergeCell ref="F1165:F1166"/>
    <mergeCell ref="G1165:G1166"/>
    <mergeCell ref="D1169:D1170"/>
    <mergeCell ref="E1169:E1170"/>
    <mergeCell ref="F1169:F1170"/>
    <mergeCell ref="G1169:G1170"/>
    <mergeCell ref="G1171:G1172"/>
    <mergeCell ref="F1171:F1172"/>
    <mergeCell ref="F1173:F1174"/>
    <mergeCell ref="G1173:G1174"/>
    <mergeCell ref="E1175:E1176"/>
    <mergeCell ref="D1220:D1221"/>
    <mergeCell ref="E1220:E1221"/>
    <mergeCell ref="F1220:F1221"/>
    <mergeCell ref="G1220:G1221"/>
    <mergeCell ref="D1222:D1223"/>
    <mergeCell ref="E1222:E1223"/>
    <mergeCell ref="F1222:F1223"/>
    <mergeCell ref="G1222:G1223"/>
    <mergeCell ref="D1216:D1217"/>
    <mergeCell ref="E1216:E1217"/>
    <mergeCell ref="F1216:F1217"/>
    <mergeCell ref="G1216:G1217"/>
    <mergeCell ref="D1218:D1219"/>
    <mergeCell ref="E1218:E1219"/>
    <mergeCell ref="F1218:F1219"/>
    <mergeCell ref="G1218:G1219"/>
    <mergeCell ref="D1212:D1213"/>
    <mergeCell ref="E1212:E1213"/>
    <mergeCell ref="F1212:F1213"/>
    <mergeCell ref="G1212:G1213"/>
    <mergeCell ref="D1214:D1215"/>
    <mergeCell ref="E1214:E1215"/>
    <mergeCell ref="F1214:F1215"/>
    <mergeCell ref="G1214:G1215"/>
    <mergeCell ref="D1233:D1234"/>
    <mergeCell ref="D1235:D1236"/>
    <mergeCell ref="E1235:E1236"/>
    <mergeCell ref="E1233:E1234"/>
    <mergeCell ref="G1233:G1234"/>
    <mergeCell ref="F1233:F1234"/>
    <mergeCell ref="F1235:F1236"/>
    <mergeCell ref="G1235:G1236"/>
    <mergeCell ref="D1229:D1230"/>
    <mergeCell ref="E1229:E1230"/>
    <mergeCell ref="F1229:F1230"/>
    <mergeCell ref="G1229:G1230"/>
    <mergeCell ref="D1231:D1232"/>
    <mergeCell ref="F1231:F1232"/>
    <mergeCell ref="E1231:E1232"/>
    <mergeCell ref="G1231:G1232"/>
    <mergeCell ref="D1225:D1226"/>
    <mergeCell ref="E1225:E1226"/>
    <mergeCell ref="F1225:F1226"/>
    <mergeCell ref="G1225:G1226"/>
    <mergeCell ref="D1227:D1228"/>
    <mergeCell ref="E1227:E1228"/>
    <mergeCell ref="F1227:F1228"/>
    <mergeCell ref="G1227:G1228"/>
    <mergeCell ref="F1245:F1246"/>
    <mergeCell ref="F1243:F1244"/>
    <mergeCell ref="G1243:G1244"/>
    <mergeCell ref="G1245:G1246"/>
    <mergeCell ref="G1247:G1248"/>
    <mergeCell ref="D1245:D1246"/>
    <mergeCell ref="D1247:D1248"/>
    <mergeCell ref="E1243:E1244"/>
    <mergeCell ref="E1245:E1246"/>
    <mergeCell ref="E1247:E1248"/>
    <mergeCell ref="D1241:D1242"/>
    <mergeCell ref="E1241:E1242"/>
    <mergeCell ref="F1241:F1242"/>
    <mergeCell ref="G1241:G1242"/>
    <mergeCell ref="D1243:D1244"/>
    <mergeCell ref="D1237:D1238"/>
    <mergeCell ref="E1237:E1238"/>
    <mergeCell ref="F1237:F1238"/>
    <mergeCell ref="G1237:G1238"/>
    <mergeCell ref="D1239:D1240"/>
    <mergeCell ref="E1239:E1240"/>
    <mergeCell ref="F1239:F1240"/>
    <mergeCell ref="G1239:G1240"/>
    <mergeCell ref="D1253:D1254"/>
    <mergeCell ref="E1253:E1254"/>
    <mergeCell ref="F1253:F1254"/>
    <mergeCell ref="G1253:G1254"/>
    <mergeCell ref="D1255:D1256"/>
    <mergeCell ref="E1255:E1256"/>
    <mergeCell ref="F1255:F1256"/>
    <mergeCell ref="G1255:G1256"/>
    <mergeCell ref="G1249:G1250"/>
    <mergeCell ref="F1249:F1250"/>
    <mergeCell ref="E1249:E1250"/>
    <mergeCell ref="D1249:D1250"/>
    <mergeCell ref="D1251:D1252"/>
    <mergeCell ref="E1251:E1252"/>
    <mergeCell ref="F1251:F1252"/>
    <mergeCell ref="G1251:G1252"/>
    <mergeCell ref="F1247:F1248"/>
    <mergeCell ref="D1265:D1266"/>
    <mergeCell ref="E1265:E1266"/>
    <mergeCell ref="F1265:F1266"/>
    <mergeCell ref="G1265:G1266"/>
    <mergeCell ref="D1267:D1268"/>
    <mergeCell ref="E1267:E1268"/>
    <mergeCell ref="F1267:F1268"/>
    <mergeCell ref="G1267:G1268"/>
    <mergeCell ref="D1261:D1262"/>
    <mergeCell ref="E1261:E1262"/>
    <mergeCell ref="F1261:F1262"/>
    <mergeCell ref="G1261:G1262"/>
    <mergeCell ref="D1263:D1264"/>
    <mergeCell ref="E1263:E1264"/>
    <mergeCell ref="F1263:F1264"/>
    <mergeCell ref="G1263:G1264"/>
    <mergeCell ref="D1257:D1258"/>
    <mergeCell ref="E1257:E1258"/>
    <mergeCell ref="F1257:F1258"/>
    <mergeCell ref="G1257:G1258"/>
    <mergeCell ref="D1259:D1260"/>
    <mergeCell ref="E1259:E1260"/>
    <mergeCell ref="F1259:F1260"/>
    <mergeCell ref="G1259:G1260"/>
    <mergeCell ref="D1277:D1278"/>
    <mergeCell ref="E1277:E1278"/>
    <mergeCell ref="F1277:F1278"/>
    <mergeCell ref="G1277:G1278"/>
    <mergeCell ref="D1279:D1280"/>
    <mergeCell ref="E1279:E1280"/>
    <mergeCell ref="F1279:F1280"/>
    <mergeCell ref="G1279:G1280"/>
    <mergeCell ref="D1273:D1274"/>
    <mergeCell ref="F1273:F1274"/>
    <mergeCell ref="E1273:E1274"/>
    <mergeCell ref="G1273:G1274"/>
    <mergeCell ref="D1275:D1276"/>
    <mergeCell ref="E1275:E1276"/>
    <mergeCell ref="F1275:F1276"/>
    <mergeCell ref="G1275:G1276"/>
    <mergeCell ref="D1269:D1270"/>
    <mergeCell ref="E1269:E1270"/>
    <mergeCell ref="F1269:F1270"/>
    <mergeCell ref="G1269:G1270"/>
    <mergeCell ref="D1271:D1272"/>
    <mergeCell ref="E1271:E1272"/>
    <mergeCell ref="F1271:F1272"/>
    <mergeCell ref="G1271:G1272"/>
    <mergeCell ref="D1289:D1290"/>
    <mergeCell ref="E1289:E1290"/>
    <mergeCell ref="F1289:F1290"/>
    <mergeCell ref="G1289:G1290"/>
    <mergeCell ref="D1291:D1292"/>
    <mergeCell ref="E1291:E1292"/>
    <mergeCell ref="F1291:F1292"/>
    <mergeCell ref="G1291:G1292"/>
    <mergeCell ref="D1285:D1286"/>
    <mergeCell ref="E1285:E1286"/>
    <mergeCell ref="F1285:F1286"/>
    <mergeCell ref="G1285:G1286"/>
    <mergeCell ref="D1287:D1288"/>
    <mergeCell ref="E1287:E1288"/>
    <mergeCell ref="F1287:F1288"/>
    <mergeCell ref="G1287:G1288"/>
    <mergeCell ref="D1281:D1282"/>
    <mergeCell ref="E1281:E1282"/>
    <mergeCell ref="F1281:F1282"/>
    <mergeCell ref="G1281:G1282"/>
    <mergeCell ref="D1283:D1284"/>
    <mergeCell ref="E1283:E1284"/>
    <mergeCell ref="F1283:F1284"/>
    <mergeCell ref="G1283:G1284"/>
    <mergeCell ref="D1303:D1304"/>
    <mergeCell ref="E1303:E1304"/>
    <mergeCell ref="F1303:F1304"/>
    <mergeCell ref="G1303:G1304"/>
    <mergeCell ref="D1305:D1306"/>
    <mergeCell ref="E1305:E1306"/>
    <mergeCell ref="F1305:F1306"/>
    <mergeCell ref="G1305:G1306"/>
    <mergeCell ref="F1299:F1300"/>
    <mergeCell ref="G1299:G1300"/>
    <mergeCell ref="D1301:D1302"/>
    <mergeCell ref="E1301:E1302"/>
    <mergeCell ref="F1301:F1302"/>
    <mergeCell ref="G1301:G1302"/>
    <mergeCell ref="F1293:F1294"/>
    <mergeCell ref="F1295:F1296"/>
    <mergeCell ref="G1295:G1296"/>
    <mergeCell ref="G1293:G1294"/>
    <mergeCell ref="E1297:E1298"/>
    <mergeCell ref="F1297:F1298"/>
    <mergeCell ref="G1297:G1298"/>
    <mergeCell ref="D1293:D1294"/>
    <mergeCell ref="D1295:D1296"/>
    <mergeCell ref="D1297:D1298"/>
    <mergeCell ref="D1299:D1300"/>
    <mergeCell ref="E1295:E1296"/>
    <mergeCell ref="E1293:E1294"/>
    <mergeCell ref="E1299:E1300"/>
    <mergeCell ref="G1315:G1316"/>
    <mergeCell ref="G1317:G1318"/>
    <mergeCell ref="F1313:F1314"/>
    <mergeCell ref="F1315:F1316"/>
    <mergeCell ref="F1317:F1318"/>
    <mergeCell ref="D1315:D1316"/>
    <mergeCell ref="D1317:D1318"/>
    <mergeCell ref="E1313:E1314"/>
    <mergeCell ref="E1315:E1316"/>
    <mergeCell ref="E1317:E1318"/>
    <mergeCell ref="D1311:D1312"/>
    <mergeCell ref="E1311:E1312"/>
    <mergeCell ref="F1311:F1312"/>
    <mergeCell ref="G1311:G1312"/>
    <mergeCell ref="D1313:D1314"/>
    <mergeCell ref="G1313:G1314"/>
    <mergeCell ref="D1307:D1308"/>
    <mergeCell ref="E1307:E1308"/>
    <mergeCell ref="F1307:F1308"/>
    <mergeCell ref="G1307:G1308"/>
    <mergeCell ref="D1309:D1310"/>
    <mergeCell ref="E1309:E1310"/>
    <mergeCell ref="F1309:F1310"/>
    <mergeCell ref="G1309:G1310"/>
    <mergeCell ref="F1333:F1334"/>
    <mergeCell ref="G1333:G1334"/>
    <mergeCell ref="F1345:F1346"/>
    <mergeCell ref="F1343:F1344"/>
    <mergeCell ref="F1341:F1342"/>
    <mergeCell ref="F1339:F1340"/>
    <mergeCell ref="G1339:G1340"/>
    <mergeCell ref="G1341:G1342"/>
    <mergeCell ref="G1343:G1344"/>
    <mergeCell ref="E1337:E1338"/>
    <mergeCell ref="E1339:E1340"/>
    <mergeCell ref="E1341:E1342"/>
    <mergeCell ref="E1343:E1344"/>
    <mergeCell ref="E1345:E1346"/>
    <mergeCell ref="D1335:D1336"/>
    <mergeCell ref="D1333:D1334"/>
    <mergeCell ref="D1331:D1332"/>
    <mergeCell ref="E1331:E1332"/>
    <mergeCell ref="E1333:E1334"/>
    <mergeCell ref="E1335:E1336"/>
    <mergeCell ref="D1345:D1346"/>
    <mergeCell ref="D1343:D1344"/>
    <mergeCell ref="D1341:D1342"/>
    <mergeCell ref="D1339:D1340"/>
    <mergeCell ref="D1337:D1338"/>
    <mergeCell ref="D1319:D1320"/>
    <mergeCell ref="E1319:E1320"/>
    <mergeCell ref="F1319:F1320"/>
    <mergeCell ref="G1319:G1320"/>
    <mergeCell ref="D1347:D1348"/>
    <mergeCell ref="E1347:E1348"/>
    <mergeCell ref="F1347:F1348"/>
    <mergeCell ref="G1347:G1348"/>
    <mergeCell ref="G1325:G1326"/>
    <mergeCell ref="D1323:D1324"/>
    <mergeCell ref="E1323:E1324"/>
    <mergeCell ref="D1321:D1322"/>
    <mergeCell ref="E1321:E1322"/>
    <mergeCell ref="F1321:F1322"/>
    <mergeCell ref="G1321:G1322"/>
    <mergeCell ref="G1323:G1324"/>
    <mergeCell ref="F1323:F1324"/>
    <mergeCell ref="D1327:D1328"/>
    <mergeCell ref="E1327:E1328"/>
    <mergeCell ref="D1325:D1326"/>
    <mergeCell ref="E1325:E1326"/>
    <mergeCell ref="F1325:F1326"/>
    <mergeCell ref="F1331:F1332"/>
    <mergeCell ref="G1331:G1332"/>
    <mergeCell ref="D1329:D1330"/>
    <mergeCell ref="E1329:E1330"/>
    <mergeCell ref="F1329:F1330"/>
    <mergeCell ref="G1329:G1330"/>
    <mergeCell ref="G1337:G1338"/>
    <mergeCell ref="F1337:F1338"/>
    <mergeCell ref="F1335:F1336"/>
    <mergeCell ref="G1335:G1336"/>
    <mergeCell ref="D1377:D1378"/>
    <mergeCell ref="E1377:E1378"/>
    <mergeCell ref="F1377:F1378"/>
    <mergeCell ref="G1377:G1378"/>
    <mergeCell ref="G1375:G1376"/>
    <mergeCell ref="F1375:F1376"/>
    <mergeCell ref="E1375:E1376"/>
    <mergeCell ref="D1375:D1376"/>
    <mergeCell ref="D1353:D1354"/>
    <mergeCell ref="E1353:E1354"/>
    <mergeCell ref="F1353:F1354"/>
    <mergeCell ref="G1353:G1354"/>
    <mergeCell ref="D1355:D1356"/>
    <mergeCell ref="E1355:E1356"/>
    <mergeCell ref="F1355:F1356"/>
    <mergeCell ref="D1349:D1350"/>
    <mergeCell ref="E1349:E1350"/>
    <mergeCell ref="F1349:F1350"/>
    <mergeCell ref="G1349:G1350"/>
    <mergeCell ref="D1351:D1352"/>
    <mergeCell ref="E1351:E1352"/>
    <mergeCell ref="F1351:F1352"/>
    <mergeCell ref="G1351:G1352"/>
    <mergeCell ref="G1363:G1364"/>
    <mergeCell ref="D1369:D1370"/>
    <mergeCell ref="D1367:D1368"/>
    <mergeCell ref="E1367:E1368"/>
    <mergeCell ref="F1367:F1368"/>
    <mergeCell ref="G1367:G1368"/>
    <mergeCell ref="G1373:G1374"/>
    <mergeCell ref="G1371:G1372"/>
    <mergeCell ref="G1369:G1370"/>
    <mergeCell ref="F1369:F1370"/>
    <mergeCell ref="E1369:E1370"/>
    <mergeCell ref="D1373:D1374"/>
    <mergeCell ref="E1373:E1374"/>
    <mergeCell ref="D1371:D1372"/>
    <mergeCell ref="E1371:E1372"/>
    <mergeCell ref="F1371:F1372"/>
    <mergeCell ref="F1373:F1374"/>
    <mergeCell ref="D1393:D1394"/>
    <mergeCell ref="E1393:E1394"/>
    <mergeCell ref="F1393:F1394"/>
    <mergeCell ref="G1393:G1394"/>
    <mergeCell ref="D1391:D1392"/>
    <mergeCell ref="E1391:E1392"/>
    <mergeCell ref="F1391:F1392"/>
    <mergeCell ref="G1391:G1392"/>
    <mergeCell ref="D1389:D1390"/>
    <mergeCell ref="E1389:E1390"/>
    <mergeCell ref="F1389:F1390"/>
    <mergeCell ref="G1389:G1390"/>
    <mergeCell ref="G1383:G1384"/>
    <mergeCell ref="D1381:D1382"/>
    <mergeCell ref="E1381:E1382"/>
    <mergeCell ref="F1381:F1382"/>
    <mergeCell ref="G1381:G1382"/>
    <mergeCell ref="D1383:D1384"/>
    <mergeCell ref="E1385:E1386"/>
    <mergeCell ref="E1383:E1384"/>
    <mergeCell ref="F1383:F1384"/>
    <mergeCell ref="F1385:F1386"/>
    <mergeCell ref="D1387:D1388"/>
    <mergeCell ref="E1387:E1388"/>
    <mergeCell ref="G1357:G1358"/>
    <mergeCell ref="F1357:F1358"/>
    <mergeCell ref="E1357:E1358"/>
    <mergeCell ref="D1357:D1358"/>
    <mergeCell ref="G1355:G1356"/>
    <mergeCell ref="G1361:G1362"/>
    <mergeCell ref="F1361:F1362"/>
    <mergeCell ref="E1361:E1362"/>
    <mergeCell ref="D1361:D1362"/>
    <mergeCell ref="D1359:D1360"/>
    <mergeCell ref="E1359:E1360"/>
    <mergeCell ref="F1359:F1360"/>
    <mergeCell ref="G1359:G1360"/>
    <mergeCell ref="D1365:D1366"/>
    <mergeCell ref="E1365:E1366"/>
    <mergeCell ref="F1365:F1366"/>
    <mergeCell ref="G1365:G1366"/>
    <mergeCell ref="D1363:D1364"/>
    <mergeCell ref="E1363:E1364"/>
    <mergeCell ref="F1363:F1364"/>
    <mergeCell ref="F1387:F1388"/>
    <mergeCell ref="G1387:G1388"/>
    <mergeCell ref="D1385:D1386"/>
    <mergeCell ref="G1385:G1386"/>
    <mergeCell ref="D1379:D1380"/>
    <mergeCell ref="E1379:E1380"/>
    <mergeCell ref="F1379:F1380"/>
    <mergeCell ref="G1379:G1380"/>
    <mergeCell ref="D1427:D1428"/>
    <mergeCell ref="E1427:E1428"/>
    <mergeCell ref="F1427:F1428"/>
    <mergeCell ref="G1427:G1428"/>
    <mergeCell ref="D1415:D1416"/>
    <mergeCell ref="E1415:E1416"/>
    <mergeCell ref="F1415:F1416"/>
    <mergeCell ref="G1415:G1416"/>
    <mergeCell ref="D1417:D1418"/>
    <mergeCell ref="E1417:E1418"/>
    <mergeCell ref="F1417:F1418"/>
    <mergeCell ref="G1417:G1418"/>
    <mergeCell ref="D1419:D1420"/>
    <mergeCell ref="E1419:E1420"/>
    <mergeCell ref="F1419:F1420"/>
    <mergeCell ref="G1419:G1420"/>
    <mergeCell ref="D1423:D1424"/>
    <mergeCell ref="E1423:E1424"/>
    <mergeCell ref="F1423:F1424"/>
    <mergeCell ref="G1423:G1424"/>
    <mergeCell ref="D1425:D1426"/>
    <mergeCell ref="E1425:E1426"/>
    <mergeCell ref="F1425:F1426"/>
    <mergeCell ref="G1425:G1426"/>
    <mergeCell ref="G1411:G1412"/>
    <mergeCell ref="E1413:E1414"/>
    <mergeCell ref="F1413:F1414"/>
    <mergeCell ref="G1413:G1414"/>
    <mergeCell ref="G1407:G1408"/>
    <mergeCell ref="F1407:F1408"/>
    <mergeCell ref="E1409:E1410"/>
    <mergeCell ref="G1409:G1410"/>
    <mergeCell ref="F1409:F1410"/>
    <mergeCell ref="D1421:D1422"/>
    <mergeCell ref="E1421:E1422"/>
    <mergeCell ref="F1421:F1422"/>
    <mergeCell ref="G1421:G1422"/>
    <mergeCell ref="D1395:D1396"/>
    <mergeCell ref="D1397:D1398"/>
    <mergeCell ref="D1399:D1400"/>
    <mergeCell ref="D1401:D1402"/>
    <mergeCell ref="D1403:D1404"/>
    <mergeCell ref="D1405:D1406"/>
    <mergeCell ref="D1407:D1408"/>
    <mergeCell ref="D1409:D1410"/>
    <mergeCell ref="D1411:D1412"/>
    <mergeCell ref="D1413:D1414"/>
    <mergeCell ref="E1407:E1408"/>
    <mergeCell ref="D1449:D1450"/>
    <mergeCell ref="E1449:E1450"/>
    <mergeCell ref="F1449:F1450"/>
    <mergeCell ref="G1449:G1450"/>
    <mergeCell ref="D1429:D1430"/>
    <mergeCell ref="E1429:E1430"/>
    <mergeCell ref="F1429:F1430"/>
    <mergeCell ref="G1429:G1430"/>
    <mergeCell ref="D1431:D1432"/>
    <mergeCell ref="E1431:E1432"/>
    <mergeCell ref="F1431:F1432"/>
    <mergeCell ref="G1431:G1432"/>
    <mergeCell ref="E1397:E1398"/>
    <mergeCell ref="F1397:F1398"/>
    <mergeCell ref="G1397:G1398"/>
    <mergeCell ref="E1395:E1396"/>
    <mergeCell ref="F1395:F1396"/>
    <mergeCell ref="G1395:G1396"/>
    <mergeCell ref="E1401:E1402"/>
    <mergeCell ref="F1401:F1402"/>
    <mergeCell ref="G1401:G1402"/>
    <mergeCell ref="E1399:E1400"/>
    <mergeCell ref="F1399:F1400"/>
    <mergeCell ref="G1399:G1400"/>
    <mergeCell ref="E1405:E1406"/>
    <mergeCell ref="F1405:F1406"/>
    <mergeCell ref="G1405:G1406"/>
    <mergeCell ref="E1403:E1404"/>
    <mergeCell ref="F1403:F1404"/>
    <mergeCell ref="G1403:G1404"/>
    <mergeCell ref="E1411:E1412"/>
    <mergeCell ref="F1411:F1412"/>
    <mergeCell ref="D1433:D1434"/>
    <mergeCell ref="E1433:E1434"/>
    <mergeCell ref="F1433:F1434"/>
    <mergeCell ref="G1433:G1434"/>
    <mergeCell ref="D1439:D1440"/>
    <mergeCell ref="E1439:E1440"/>
    <mergeCell ref="F1439:F1440"/>
    <mergeCell ref="G1439:G1440"/>
    <mergeCell ref="D1437:D1438"/>
    <mergeCell ref="E1437:E1438"/>
    <mergeCell ref="F1437:F1438"/>
    <mergeCell ref="G1437:G1438"/>
    <mergeCell ref="D1443:D1444"/>
    <mergeCell ref="E1443:E1444"/>
    <mergeCell ref="F1443:F1444"/>
    <mergeCell ref="G1443:G1444"/>
    <mergeCell ref="D1441:D1442"/>
    <mergeCell ref="E1441:E1442"/>
    <mergeCell ref="F1441:F1442"/>
    <mergeCell ref="G1441:G1442"/>
    <mergeCell ref="D1453:D1454"/>
    <mergeCell ref="E1453:E1454"/>
    <mergeCell ref="F1453:F1454"/>
    <mergeCell ref="G1453:G1454"/>
    <mergeCell ref="D1477:D1478"/>
    <mergeCell ref="E1477:E1478"/>
    <mergeCell ref="F1477:F1478"/>
    <mergeCell ref="G1477:G1478"/>
    <mergeCell ref="D1475:D1476"/>
    <mergeCell ref="E1475:E1476"/>
    <mergeCell ref="F1475:F1476"/>
    <mergeCell ref="G1475:G1476"/>
    <mergeCell ref="D1473:D1474"/>
    <mergeCell ref="E1473:E1474"/>
    <mergeCell ref="F1473:F1474"/>
    <mergeCell ref="G1473:G1474"/>
    <mergeCell ref="D1435:D1436"/>
    <mergeCell ref="E1435:E1436"/>
    <mergeCell ref="F1435:F1436"/>
    <mergeCell ref="G1435:G1436"/>
    <mergeCell ref="D1447:D1448"/>
    <mergeCell ref="E1447:E1448"/>
    <mergeCell ref="F1447:F1448"/>
    <mergeCell ref="G1447:G1448"/>
    <mergeCell ref="D1445:D1446"/>
    <mergeCell ref="E1445:E1446"/>
    <mergeCell ref="F1445:F1446"/>
    <mergeCell ref="G1445:G1446"/>
    <mergeCell ref="D1451:D1452"/>
    <mergeCell ref="E1451:E1452"/>
    <mergeCell ref="F1451:F1452"/>
    <mergeCell ref="G1451:G1452"/>
    <mergeCell ref="D1463:D1464"/>
    <mergeCell ref="E1463:E1464"/>
    <mergeCell ref="F1463:F1464"/>
    <mergeCell ref="G1463:G1464"/>
    <mergeCell ref="D1461:D1462"/>
    <mergeCell ref="E1461:E1462"/>
    <mergeCell ref="F1461:F1462"/>
    <mergeCell ref="G1461:G1462"/>
    <mergeCell ref="D1467:D1468"/>
    <mergeCell ref="E1467:E1468"/>
    <mergeCell ref="F1467:F1468"/>
    <mergeCell ref="G1467:G1468"/>
    <mergeCell ref="D1465:D1466"/>
    <mergeCell ref="E1465:E1466"/>
    <mergeCell ref="F1465:F1466"/>
    <mergeCell ref="G1465:G1466"/>
    <mergeCell ref="D1471:D1472"/>
    <mergeCell ref="E1471:E1472"/>
    <mergeCell ref="F1471:F1472"/>
    <mergeCell ref="G1471:G1472"/>
    <mergeCell ref="D1469:D1470"/>
    <mergeCell ref="E1469:E1470"/>
    <mergeCell ref="F1469:F1470"/>
    <mergeCell ref="G1469:G1470"/>
    <mergeCell ref="D1483:D1484"/>
    <mergeCell ref="E1483:E1484"/>
    <mergeCell ref="F1483:F1484"/>
    <mergeCell ref="G1483:G1484"/>
    <mergeCell ref="D1485:D1486"/>
    <mergeCell ref="E1485:E1486"/>
    <mergeCell ref="F1485:F1486"/>
    <mergeCell ref="G1485:G1486"/>
    <mergeCell ref="E1455:E1456"/>
    <mergeCell ref="D1455:D1456"/>
    <mergeCell ref="F1455:F1456"/>
    <mergeCell ref="G1455:G1456"/>
    <mergeCell ref="D1491:D1492"/>
    <mergeCell ref="E1491:E1492"/>
    <mergeCell ref="F1491:F1492"/>
    <mergeCell ref="G1491:G1492"/>
    <mergeCell ref="D1479:D1480"/>
    <mergeCell ref="E1479:E1480"/>
    <mergeCell ref="F1479:F1480"/>
    <mergeCell ref="G1479:G1480"/>
    <mergeCell ref="D1481:D1482"/>
    <mergeCell ref="E1481:E1482"/>
    <mergeCell ref="F1481:F1482"/>
    <mergeCell ref="G1481:G1482"/>
    <mergeCell ref="D1459:D1460"/>
    <mergeCell ref="E1459:E1460"/>
    <mergeCell ref="F1459:F1460"/>
    <mergeCell ref="G1459:G1460"/>
    <mergeCell ref="D1457:D1458"/>
    <mergeCell ref="E1457:E1458"/>
    <mergeCell ref="F1457:F1458"/>
    <mergeCell ref="G1457:G1458"/>
    <mergeCell ref="D1487:D1488"/>
    <mergeCell ref="E1487:E1488"/>
    <mergeCell ref="F1487:F1488"/>
    <mergeCell ref="G1487:G1488"/>
    <mergeCell ref="D1489:D1490"/>
    <mergeCell ref="E1489:E1490"/>
    <mergeCell ref="F1489:F1490"/>
    <mergeCell ref="G1489:G1490"/>
    <mergeCell ref="D1505:D1506"/>
    <mergeCell ref="E1505:E1506"/>
    <mergeCell ref="F1505:F1506"/>
    <mergeCell ref="G1505:G1506"/>
    <mergeCell ref="G1503:G1504"/>
    <mergeCell ref="E1503:E1504"/>
    <mergeCell ref="F1503:F1504"/>
    <mergeCell ref="D1503:D1504"/>
    <mergeCell ref="D1509:D1510"/>
    <mergeCell ref="E1509:E1510"/>
    <mergeCell ref="F1509:F1510"/>
    <mergeCell ref="G1509:G1510"/>
    <mergeCell ref="F1511:F1512"/>
    <mergeCell ref="G1511:G1512"/>
    <mergeCell ref="D1530:D1531"/>
    <mergeCell ref="E1530:E1531"/>
    <mergeCell ref="F1530:F1531"/>
    <mergeCell ref="G1530:G1531"/>
    <mergeCell ref="D1524:D1525"/>
    <mergeCell ref="E1524:E1525"/>
    <mergeCell ref="F1524:F1525"/>
    <mergeCell ref="D1522:D1523"/>
    <mergeCell ref="E1522:E1523"/>
    <mergeCell ref="F1522:F1523"/>
    <mergeCell ref="F1519:F1520"/>
    <mergeCell ref="F1517:F1518"/>
    <mergeCell ref="F1515:F1516"/>
    <mergeCell ref="G1515:G1516"/>
    <mergeCell ref="G1517:G1518"/>
    <mergeCell ref="G1519:G1520"/>
    <mergeCell ref="D1519:D1520"/>
    <mergeCell ref="D1517:D1518"/>
    <mergeCell ref="D1515:D1516"/>
    <mergeCell ref="E1515:E1516"/>
    <mergeCell ref="E1517:E1518"/>
    <mergeCell ref="E1519:E1520"/>
    <mergeCell ref="D1493:D1494"/>
    <mergeCell ref="E1493:E1494"/>
    <mergeCell ref="F1493:F1494"/>
    <mergeCell ref="G1493:G1494"/>
    <mergeCell ref="B1225:B1521"/>
    <mergeCell ref="A1225:A1521"/>
    <mergeCell ref="G1497:G1498"/>
    <mergeCell ref="F1497:F1498"/>
    <mergeCell ref="E1497:E1498"/>
    <mergeCell ref="D1497:D1498"/>
    <mergeCell ref="D1495:D1496"/>
    <mergeCell ref="E1495:E1496"/>
    <mergeCell ref="F1495:F1496"/>
    <mergeCell ref="G1495:G1496"/>
    <mergeCell ref="D1501:D1502"/>
    <mergeCell ref="E1501:E1502"/>
    <mergeCell ref="F1501:F1502"/>
    <mergeCell ref="G1501:G1502"/>
    <mergeCell ref="D1499:D1500"/>
    <mergeCell ref="E1499:E1500"/>
    <mergeCell ref="F1499:F1500"/>
    <mergeCell ref="G1499:G1500"/>
    <mergeCell ref="D1507:D1508"/>
    <mergeCell ref="E1507:E1508"/>
    <mergeCell ref="F1507:F1508"/>
    <mergeCell ref="G1507:G1508"/>
    <mergeCell ref="D1513:D1514"/>
    <mergeCell ref="E1513:E1514"/>
    <mergeCell ref="F1513:F1514"/>
    <mergeCell ref="G1513:G1514"/>
    <mergeCell ref="D1511:D1512"/>
    <mergeCell ref="E1511:E1512"/>
    <mergeCell ref="A1522:A1542"/>
    <mergeCell ref="B1522:B1542"/>
    <mergeCell ref="F1536:F1537"/>
    <mergeCell ref="G1536:G1537"/>
    <mergeCell ref="F1538:F1539"/>
    <mergeCell ref="F1540:F1541"/>
    <mergeCell ref="G1538:G1539"/>
    <mergeCell ref="G1540:G1541"/>
    <mergeCell ref="D1536:D1537"/>
    <mergeCell ref="D1538:D1539"/>
    <mergeCell ref="D1540:D1541"/>
    <mergeCell ref="E1540:E1541"/>
    <mergeCell ref="E1536:E1537"/>
    <mergeCell ref="E1538:E1539"/>
    <mergeCell ref="D1532:D1533"/>
    <mergeCell ref="E1532:E1533"/>
    <mergeCell ref="F1532:F1533"/>
    <mergeCell ref="G1532:G1533"/>
    <mergeCell ref="D1534:D1535"/>
    <mergeCell ref="E1534:E1535"/>
    <mergeCell ref="F1534:F1535"/>
    <mergeCell ref="G1534:G1535"/>
    <mergeCell ref="G1522:G1523"/>
    <mergeCell ref="G1524:G1525"/>
    <mergeCell ref="D1526:D1527"/>
    <mergeCell ref="E1526:E1527"/>
    <mergeCell ref="F1526:F1527"/>
    <mergeCell ref="G1526:G1527"/>
    <mergeCell ref="D1528:D1529"/>
    <mergeCell ref="E1528:E1529"/>
    <mergeCell ref="F1528:F1529"/>
    <mergeCell ref="G1528:G1529"/>
  </mergeCells>
  <pageMargins left="0.23622047244094491" right="0.23622047244094491" top="0.15748031496062992" bottom="0.15748031496062992" header="0.31496062992125984" footer="0.31496062992125984"/>
  <pageSetup paperSize="9" scale="95" orientation="landscape" r:id="rId1"/>
  <rowBreaks count="1" manualBreakCount="1">
    <brk id="3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Косиельнюк И.С.</cp:lastModifiedBy>
  <cp:lastPrinted>2017-03-21T07:26:05Z</cp:lastPrinted>
  <dcterms:created xsi:type="dcterms:W3CDTF">2017-03-13T07:08:30Z</dcterms:created>
  <dcterms:modified xsi:type="dcterms:W3CDTF">2025-01-14T13:30:58Z</dcterms:modified>
</cp:coreProperties>
</file>